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028" activeTab="1"/>
  </bookViews>
  <sheets>
    <sheet name="Combined Summary" sheetId="1" r:id="rId1"/>
    <sheet name="Gen Budget Summary" sheetId="2" r:id="rId2"/>
    <sheet name="All depts summary" sheetId="3" r:id="rId3"/>
    <sheet name="Adm" sheetId="4" r:id="rId4"/>
    <sheet name="Const" sheetId="5" r:id="rId5"/>
    <sheet name="Program Magmt" sheetId="6" r:id="rId6"/>
    <sheet name="ROW Opr. " sheetId="7" r:id="rId7"/>
    <sheet name="VRF 2013 Bonds" sheetId="8" r:id="rId8"/>
    <sheet name="SIB Loan" sheetId="9" r:id="rId9"/>
  </sheets>
  <externalReferences>
    <externalReference r:id="rId12"/>
  </externalReferences>
  <definedNames>
    <definedName name="_xlnm.Print_Area" localSheetId="3">'Adm'!$A$1:$K$97</definedName>
    <definedName name="_xlnm.Print_Area" localSheetId="0">'Combined Summary'!$A:$AA</definedName>
    <definedName name="_xlnm.Print_Area" localSheetId="4">'Const'!$A$1:$K$98</definedName>
    <definedName name="_xlnm.Print_Area" localSheetId="1">'Gen Budget Summary'!$A$1:$I$88</definedName>
    <definedName name="_xlnm.Print_Area" localSheetId="5">'Program Magmt'!$A$1:$K$74</definedName>
    <definedName name="_xlnm.Print_Area" localSheetId="8">'SIB Loan'!$A$1:$J$38</definedName>
    <definedName name="_xlnm.Print_Area" localSheetId="7">'VRF 2013 Bonds'!$A$1:$J$41</definedName>
    <definedName name="_xlnm.Print_Titles" localSheetId="1">'Gen Budget Summary'!$1:$8</definedName>
  </definedNames>
  <calcPr fullCalcOnLoad="1"/>
</workbook>
</file>

<file path=xl/sharedStrings.xml><?xml version="1.0" encoding="utf-8"?>
<sst xmlns="http://schemas.openxmlformats.org/spreadsheetml/2006/main" count="400" uniqueCount="229">
  <si>
    <t>Actual</t>
  </si>
  <si>
    <t>Budget</t>
  </si>
  <si>
    <t>Estimated</t>
  </si>
  <si>
    <t xml:space="preserve"> </t>
  </si>
  <si>
    <t xml:space="preserve">  Supplies</t>
  </si>
  <si>
    <t xml:space="preserve">  Capital Outlay</t>
  </si>
  <si>
    <t xml:space="preserve">  Maintenance</t>
  </si>
  <si>
    <t>Overtime</t>
  </si>
  <si>
    <t>Vehicle Allowance</t>
  </si>
  <si>
    <t>Phone Allowance</t>
  </si>
  <si>
    <t>Office Supplies</t>
  </si>
  <si>
    <t>Printing</t>
  </si>
  <si>
    <t>Postage/FedEx/Courier Services</t>
  </si>
  <si>
    <t>Hidalgo County Regional Mobility Authority</t>
  </si>
  <si>
    <t>General Fund Budget Summary</t>
  </si>
  <si>
    <t>Revenues</t>
  </si>
  <si>
    <t>Vehicle Registration Fees</t>
  </si>
  <si>
    <t xml:space="preserve">  Total Revenues</t>
  </si>
  <si>
    <t>Expenditures</t>
  </si>
  <si>
    <t xml:space="preserve">  Total Expenditures</t>
  </si>
  <si>
    <t>Beginning Working Capital</t>
  </si>
  <si>
    <t>Ending Working Capital</t>
  </si>
  <si>
    <t>No. of Days of Operating Expenditures</t>
  </si>
  <si>
    <t xml:space="preserve">  in Working Capital</t>
  </si>
  <si>
    <t>Operating Expenditures per Day</t>
  </si>
  <si>
    <t>Total Expenditures</t>
  </si>
  <si>
    <t>Interest Income</t>
  </si>
  <si>
    <t>Other Financing Sources (Uses):</t>
  </si>
  <si>
    <t xml:space="preserve">  Financing Sources (Uses)</t>
  </si>
  <si>
    <t>Exempt</t>
  </si>
  <si>
    <t xml:space="preserve">  Executive Director</t>
  </si>
  <si>
    <t xml:space="preserve">  Total Exempt</t>
  </si>
  <si>
    <t>Non-Exempt</t>
  </si>
  <si>
    <t xml:space="preserve">  Total Non-Exempt</t>
  </si>
  <si>
    <t>Other</t>
  </si>
  <si>
    <t xml:space="preserve">  Total Other</t>
  </si>
  <si>
    <t>Sub-Total</t>
  </si>
  <si>
    <t>Administrative Fee</t>
  </si>
  <si>
    <t>COMPENSATION</t>
  </si>
  <si>
    <t>SUPPLIES</t>
  </si>
  <si>
    <t>OTHER SERVICES &amp; CHARGES</t>
  </si>
  <si>
    <t>Training</t>
  </si>
  <si>
    <t>Travel</t>
  </si>
  <si>
    <t>Insurance - E&amp;O</t>
  </si>
  <si>
    <t>Insurance - Surety</t>
  </si>
  <si>
    <t>Rental - Office Equipment</t>
  </si>
  <si>
    <t>Rental - Office</t>
  </si>
  <si>
    <t>Contractual Adm/IT Services</t>
  </si>
  <si>
    <t>Contractual Website Services</t>
  </si>
  <si>
    <t xml:space="preserve">  Total Other Services &amp; Charges</t>
  </si>
  <si>
    <t>MAINTENANCE</t>
  </si>
  <si>
    <t>CAPITAL OUTLAY</t>
  </si>
  <si>
    <t xml:space="preserve">  Personnel Services</t>
  </si>
  <si>
    <t xml:space="preserve">  Other Services and Charges</t>
  </si>
  <si>
    <t xml:space="preserve"> Debt Service Fund - VRF 2013 Bonds</t>
  </si>
  <si>
    <t>Administration</t>
  </si>
  <si>
    <t xml:space="preserve"> Debt Service Fund - TxDOT Reimb Bonds</t>
  </si>
  <si>
    <t xml:space="preserve"> Capital Projects Fund - SIB Loan</t>
  </si>
  <si>
    <t xml:space="preserve"> Debt Service Fund - SIB Loan</t>
  </si>
  <si>
    <t>Consulting</t>
  </si>
  <si>
    <t>Working Capital Calc</t>
  </si>
  <si>
    <t>Current Assets per Audited F/S</t>
  </si>
  <si>
    <t>Current Liabilities per Audited F/S</t>
  </si>
  <si>
    <t>Working Capital -- Unadjusted</t>
  </si>
  <si>
    <t>Plus:  Debt Service Fund per Audited F/s</t>
  </si>
  <si>
    <t>Working Capital -- As Adjusted</t>
  </si>
  <si>
    <t xml:space="preserve"> Debt Service Fund - Toll Rev Bonds</t>
  </si>
  <si>
    <t xml:space="preserve"> Capital Projects Fund - Toll Rev Bonds</t>
  </si>
  <si>
    <t xml:space="preserve"> Capital Projects Fund - TxDOT Reimb Bonds</t>
  </si>
  <si>
    <t>Permit fees oversize</t>
  </si>
  <si>
    <t>Other income</t>
  </si>
  <si>
    <t xml:space="preserve"> Transfer our Bond Fund</t>
  </si>
  <si>
    <t xml:space="preserve"> Transfer-in  VRF 13 Bonds (management fee)</t>
  </si>
  <si>
    <t>www.hcrma.net</t>
  </si>
  <si>
    <t>Mission Statement:</t>
  </si>
  <si>
    <t>Department Summary</t>
  </si>
  <si>
    <t>“To provide our customers with a rapid and reliable alternative for the safe and efficient movement of people, goods and services."</t>
  </si>
  <si>
    <t>Expenditure Detail:</t>
  </si>
  <si>
    <t xml:space="preserve">  Chief Auditor/Compliance/Officer</t>
  </si>
  <si>
    <t xml:space="preserve">  Construction  Engineer</t>
  </si>
  <si>
    <t xml:space="preserve">Contact Us:  </t>
  </si>
  <si>
    <t>Dues &amp; Subscriptions</t>
  </si>
  <si>
    <t>Insurance - LOC</t>
  </si>
  <si>
    <t>Advertising</t>
  </si>
  <si>
    <t>Utilities</t>
  </si>
  <si>
    <t>Miscellaneous</t>
  </si>
  <si>
    <t xml:space="preserve">  Administrative Assistant III</t>
  </si>
  <si>
    <t xml:space="preserve">  Administrative Assistant I</t>
  </si>
  <si>
    <t xml:space="preserve">  Construction  Inspectors (4)</t>
  </si>
  <si>
    <t xml:space="preserve">  Construction Records Specialist</t>
  </si>
  <si>
    <t>Construction Management</t>
  </si>
  <si>
    <t xml:space="preserve">  Contingency</t>
  </si>
  <si>
    <t>Social Security</t>
  </si>
  <si>
    <t>Health Insurance</t>
  </si>
  <si>
    <t>Retirement</t>
  </si>
  <si>
    <t xml:space="preserve">  Total Compensation and Adm. Fees</t>
  </si>
  <si>
    <t>Janitorial</t>
  </si>
  <si>
    <t>General Liability</t>
  </si>
  <si>
    <t>Maintenance and Repairs</t>
  </si>
  <si>
    <t>Software</t>
  </si>
  <si>
    <t>Non-capital</t>
  </si>
  <si>
    <t xml:space="preserve">  Temporary Employees</t>
  </si>
  <si>
    <t xml:space="preserve">  Construction Inspector Sr</t>
  </si>
  <si>
    <t>Small Tools</t>
  </si>
  <si>
    <t xml:space="preserve">  Total Supplies</t>
  </si>
  <si>
    <t>Uniforms</t>
  </si>
  <si>
    <t>Rental-Office Equipment</t>
  </si>
  <si>
    <t>Non-Capitalized</t>
  </si>
  <si>
    <t xml:space="preserve">  Total Maintenance</t>
  </si>
  <si>
    <t xml:space="preserve">  Total Capital Outlay</t>
  </si>
  <si>
    <t>Program Management</t>
  </si>
  <si>
    <t>Chief Development Engineer</t>
  </si>
  <si>
    <t xml:space="preserve">  Total Non-Exempt and Contingency</t>
  </si>
  <si>
    <t>Capital</t>
  </si>
  <si>
    <t>Non-capitalized</t>
  </si>
  <si>
    <t>General Fund</t>
  </si>
  <si>
    <t>Personnel Services</t>
  </si>
  <si>
    <t xml:space="preserve">  Salaries and Wages</t>
  </si>
  <si>
    <t xml:space="preserve">  Employee Benefits</t>
  </si>
  <si>
    <t>Supplies</t>
  </si>
  <si>
    <t>Other Services and Charges</t>
  </si>
  <si>
    <t>Maintenance</t>
  </si>
  <si>
    <t>Operations Subtotal</t>
  </si>
  <si>
    <t>PERSONNEL</t>
  </si>
  <si>
    <t>Part-Time</t>
  </si>
  <si>
    <t>Total Positions Authorized</t>
  </si>
  <si>
    <t>Maria E. Alaniz           Administrative Assistant               P.O. Box 1766               Pharr, TX 78577   (956) 402-4762</t>
  </si>
  <si>
    <t>Benefits/Other:</t>
  </si>
  <si>
    <t>Departments Summary</t>
  </si>
  <si>
    <t>2018</t>
  </si>
  <si>
    <t xml:space="preserve">  Chief Financial Officer</t>
  </si>
  <si>
    <t>Insurance - Other</t>
  </si>
  <si>
    <t>Accounting  &amp; Auditing</t>
  </si>
  <si>
    <t>Legal services</t>
  </si>
  <si>
    <t>Legal services-gov. affairs</t>
  </si>
  <si>
    <t>Financial consulting fees</t>
  </si>
  <si>
    <t>Rental- Other</t>
  </si>
  <si>
    <t>Penalties &amp; Interest</t>
  </si>
  <si>
    <t>Bank service charges</t>
  </si>
  <si>
    <t>Building Remodel</t>
  </si>
  <si>
    <t>Subscriptions-software</t>
  </si>
  <si>
    <t>Rental-Office</t>
  </si>
  <si>
    <t>Rental-Other</t>
  </si>
  <si>
    <t>Capital Outlay</t>
  </si>
  <si>
    <t>Subscriptions-Software</t>
  </si>
  <si>
    <t>Capitalized const.-CIP</t>
  </si>
  <si>
    <t>Hard/Software</t>
  </si>
  <si>
    <t xml:space="preserve">     International Bridge Trade Corridor Project.</t>
  </si>
  <si>
    <t>2019</t>
  </si>
  <si>
    <t>Transfer-out  VRF 13 Bonds</t>
  </si>
  <si>
    <t xml:space="preserve">  Adminstrative Cost</t>
  </si>
  <si>
    <t>DEBT SERVICE FUND</t>
  </si>
  <si>
    <t>Senior Lein Vehicle Registration Fee Series 2013 Revenue and Refunding Bonds</t>
  </si>
  <si>
    <t>Fund Balance Summary</t>
  </si>
  <si>
    <t>               www.hcrma.net</t>
  </si>
  <si>
    <t>Beginning Fund Balance</t>
  </si>
  <si>
    <t>Revenues:</t>
  </si>
  <si>
    <t>Interest</t>
  </si>
  <si>
    <t>Total Revenues</t>
  </si>
  <si>
    <t>..</t>
  </si>
  <si>
    <t>Expenditures:</t>
  </si>
  <si>
    <t>.</t>
  </si>
  <si>
    <t>Principal</t>
  </si>
  <si>
    <t>Interest and Fee Expenses</t>
  </si>
  <si>
    <t xml:space="preserve">  Total Debt Service Expenditures</t>
  </si>
  <si>
    <t>Other Financing Sources:</t>
  </si>
  <si>
    <t>Transfer-in  General Fund</t>
  </si>
  <si>
    <t>Total Other Financing Sources</t>
  </si>
  <si>
    <t>Ending Fund Balance</t>
  </si>
  <si>
    <t>Junior Lein Revenue Bond, Taxable Series 2016A</t>
  </si>
  <si>
    <t>Interest Expense</t>
  </si>
  <si>
    <t>Business Meals</t>
  </si>
  <si>
    <t>Insurance consultant</t>
  </si>
  <si>
    <t>Maintenance and Repairs-BSIF</t>
  </si>
  <si>
    <t>Utilities-BSIF</t>
  </si>
  <si>
    <t>est.</t>
  </si>
  <si>
    <t>budget</t>
  </si>
  <si>
    <t xml:space="preserve">  Non-capital Outlay</t>
  </si>
  <si>
    <t>Net Increase Before Other</t>
  </si>
  <si>
    <t xml:space="preserve">  Total Other Financing Uses</t>
  </si>
  <si>
    <t>Bond Coverage Ratio:  VRF Series 2013 Bonds</t>
  </si>
  <si>
    <t>Net Increase  (Decrease) After Other</t>
  </si>
  <si>
    <t xml:space="preserve"> Designer </t>
  </si>
  <si>
    <t>ROW Operations</t>
  </si>
  <si>
    <t>1.) Begin construction of the 365 Toll Project</t>
  </si>
  <si>
    <t>Summary</t>
  </si>
  <si>
    <t>All Funds</t>
  </si>
  <si>
    <t>Beginning</t>
  </si>
  <si>
    <t>Projected</t>
  </si>
  <si>
    <t>Note</t>
  </si>
  <si>
    <t>Transfers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</si>
  <si>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</si>
  <si>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</si>
  <si>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</si>
  <si>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</si>
  <si>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</si>
  <si>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</si>
  <si>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</si>
  <si>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</si>
  <si>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Operations</t>
  </si>
  <si>
    <t>Capital Assets</t>
  </si>
  <si>
    <t>Service</t>
  </si>
  <si>
    <t>Appropriations</t>
  </si>
  <si>
    <t>Expenses</t>
  </si>
  <si>
    <t>Working Capital</t>
  </si>
  <si>
    <t>Ending Net Position</t>
  </si>
  <si>
    <t>Total General Fund</t>
  </si>
  <si>
    <t>Debt Service Funds</t>
  </si>
  <si>
    <t xml:space="preserve">  Senior Lein Vehicle Registration Fee Series 2013</t>
  </si>
  <si>
    <t xml:space="preserve">      Revenue and Refunding Bonds</t>
  </si>
  <si>
    <t xml:space="preserve">  Junior Lein Revenue Bond, Taxable Series 2016</t>
  </si>
  <si>
    <t>Tota Debt Service Fund</t>
  </si>
  <si>
    <t>TOTALS</t>
  </si>
  <si>
    <t>2020 Combined Budget Summary</t>
  </si>
  <si>
    <t>For Year Ending December 31, 2020</t>
  </si>
  <si>
    <t>2020</t>
  </si>
  <si>
    <t xml:space="preserve">  Acting ED pay</t>
  </si>
  <si>
    <t xml:space="preserve">MAJOR FY 2020 GOALS </t>
  </si>
  <si>
    <t>Transfers-Out</t>
  </si>
  <si>
    <t>For  Year Ending December 31, 2020</t>
  </si>
  <si>
    <t xml:space="preserve">  ROW/Utility Coordinator </t>
  </si>
  <si>
    <t xml:space="preserve">  Admistrative Assistant III</t>
  </si>
  <si>
    <t xml:space="preserve">  Admistrative Assistant II</t>
  </si>
  <si>
    <t xml:space="preserve">Deputy ED/Program </t>
  </si>
  <si>
    <t xml:space="preserve"> Capital Projects-Advance Project Development</t>
  </si>
  <si>
    <t xml:space="preserve">2.) Complete enviornmental clearance  document for the </t>
  </si>
  <si>
    <t>3.) Begin enviornmental clearance  document for FM 1925.</t>
  </si>
  <si>
    <t xml:space="preserve">  Capital and Non-capital Outlay</t>
  </si>
  <si>
    <t>Capital Projects-Advance Project Development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</si>
</sst>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^\-"/>
    <numFmt numFmtId="166" formatCode="\-"/>
    <numFmt numFmtId="167" formatCode="&quot;$&quot;#,##0.00"/>
    <numFmt numFmtId="168" formatCode="0_);\(0\)"/>
    <numFmt numFmtId="169" formatCode="0.00_);\(0.00\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_);_(@_)"/>
    <numFmt numFmtId="173" formatCode="_(&quot;$&quot;* #,##0.00_);_(&quot;$&quot;* \(#,##0.00\);_(&quot;$&quot;* &quot;-&quot;_);_(@_)"/>
    <numFmt numFmtId="174" formatCode="_(&quot;$&quot;* #,##0.000_);_(&quot;$&quot;* \(#,##0.000\);_(&quot;$&quot;* &quot;-&quot;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.0_);_(&quot;$&quot;* \(#,##0.0\);_(&quot;$&quot;* &quot;-&quot;?_);_(@_)"/>
    <numFmt numFmtId="180" formatCode="0.0000"/>
    <numFmt numFmtId="181" formatCode="0.000"/>
    <numFmt numFmtId="182" formatCode="[$-409]dddd\,\ mmmm\ dd\,\ yyyy"/>
    <numFmt numFmtId="183" formatCode="[$-409]mmmm\ d\,\ yyyy;@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_);_(@_)"/>
    <numFmt numFmtId="187" formatCode="_(* #,##0.00_);_(* \(#,##0.00\);_(* &quot;-&quot;_);_(@_)"/>
    <numFmt numFmtId="188" formatCode="_(&quot;$&quot;* #,##0_);_(&quot;$&quot;* \(#,##0\);_(&quot;$&quot;* &quot;-&quot;????_);_(@_)"/>
    <numFmt numFmtId="189" formatCode="_(&quot;$&quot;* #,##0.0000_);_(&quot;$&quot;* \(#,##0.0000\);_(&quot;$&quot;* &quot;-&quot;????_);_(@_)"/>
  </numFmts>
  <fonts count="79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7"/>
      <color indexed="12"/>
      <name val="SWISS"/>
      <family val="0"/>
    </font>
    <font>
      <u val="single"/>
      <sz val="8.7"/>
      <color indexed="36"/>
      <name val="SWISS"/>
      <family val="0"/>
    </font>
    <font>
      <sz val="10"/>
      <name val="CG Times (W1)"/>
      <family val="0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sz val="10"/>
      <name val="Bookman Old Style"/>
      <family val="1"/>
    </font>
    <font>
      <sz val="18"/>
      <name val="Bookman Old Style"/>
      <family val="1"/>
    </font>
    <font>
      <u val="single"/>
      <sz val="10"/>
      <color indexed="12"/>
      <name val="Arial"/>
      <family val="2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u val="singleAccounting"/>
      <sz val="10"/>
      <name val="Calibri"/>
      <family val="2"/>
    </font>
    <font>
      <u val="doubleAccounting"/>
      <sz val="10"/>
      <name val="Calibri"/>
      <family val="2"/>
    </font>
    <font>
      <u val="single"/>
      <sz val="10"/>
      <color indexed="12"/>
      <name val="Bookman Old Style"/>
      <family val="1"/>
    </font>
    <font>
      <i/>
      <u val="single"/>
      <sz val="10"/>
      <color indexed="12"/>
      <name val="Bookman Old Style"/>
      <family val="1"/>
    </font>
    <font>
      <sz val="9"/>
      <color indexed="10"/>
      <name val="Bookman Old Style"/>
      <family val="1"/>
    </font>
    <font>
      <sz val="10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Bookman Old Style"/>
      <family val="1"/>
    </font>
    <font>
      <i/>
      <u val="single"/>
      <sz val="10"/>
      <color theme="10"/>
      <name val="Bookman Old Style"/>
      <family val="1"/>
    </font>
    <font>
      <sz val="9"/>
      <color rgb="FFFF0000"/>
      <name val="Bookman Old Style"/>
      <family val="1"/>
    </font>
    <font>
      <sz val="10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theme="0" tint="-0.0499799996614456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9">
    <xf numFmtId="0" fontId="0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/>
    </xf>
    <xf numFmtId="41" fontId="21" fillId="0" borderId="0" xfId="60" applyNumberFormat="1" applyFont="1" applyBorder="1" applyAlignment="1">
      <alignment/>
      <protection/>
    </xf>
    <xf numFmtId="0" fontId="50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42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 horizontal="right"/>
    </xf>
    <xf numFmtId="5" fontId="21" fillId="0" borderId="0" xfId="0" applyNumberFormat="1" applyFont="1" applyBorder="1" applyAlignment="1">
      <alignment/>
    </xf>
    <xf numFmtId="42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>
      <alignment/>
    </xf>
    <xf numFmtId="41" fontId="21" fillId="0" borderId="0" xfId="60" applyNumberFormat="1" applyFont="1" applyBorder="1" applyAlignment="1" quotePrefix="1">
      <alignment horizontal="center"/>
      <protection/>
    </xf>
    <xf numFmtId="0" fontId="21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42" fontId="21" fillId="0" borderId="0" xfId="60" applyNumberFormat="1" applyFont="1" applyBorder="1" applyAlignment="1">
      <alignment/>
      <protection/>
    </xf>
    <xf numFmtId="0" fontId="21" fillId="0" borderId="0" xfId="0" applyNumberFormat="1" applyFont="1" applyBorder="1" applyAlignment="1" applyProtection="1">
      <alignment/>
      <protection locked="0"/>
    </xf>
    <xf numFmtId="164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1" fontId="21" fillId="0" borderId="0" xfId="0" applyNumberFormat="1" applyFont="1" applyBorder="1" applyAlignment="1">
      <alignment/>
    </xf>
    <xf numFmtId="42" fontId="21" fillId="0" borderId="11" xfId="0" applyNumberFormat="1" applyFont="1" applyBorder="1" applyAlignment="1" applyProtection="1">
      <alignment/>
      <protection locked="0"/>
    </xf>
    <xf numFmtId="0" fontId="22" fillId="0" borderId="0" xfId="0" applyNumberFormat="1" applyFont="1" applyAlignment="1" applyProtection="1">
      <alignment/>
      <protection locked="0"/>
    </xf>
    <xf numFmtId="0" fontId="50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/>
      <protection locked="0"/>
    </xf>
    <xf numFmtId="0" fontId="51" fillId="0" borderId="0" xfId="0" applyNumberFormat="1" applyFont="1" applyBorder="1" applyAlignment="1" applyProtection="1">
      <alignment/>
      <protection locked="0"/>
    </xf>
    <xf numFmtId="41" fontId="21" fillId="0" borderId="10" xfId="60" applyNumberFormat="1" applyFont="1" applyFill="1" applyBorder="1" applyAlignment="1" quotePrefix="1">
      <alignment horizontal="center"/>
      <protection/>
    </xf>
    <xf numFmtId="171" fontId="21" fillId="0" borderId="0" xfId="60" applyNumberFormat="1" applyFont="1" applyFill="1" applyBorder="1" applyAlignment="1" quotePrefix="1">
      <alignment horizontal="center"/>
      <protection/>
    </xf>
    <xf numFmtId="0" fontId="21" fillId="0" borderId="0" xfId="0" applyFont="1" applyFill="1" applyBorder="1" applyAlignment="1">
      <alignment/>
    </xf>
    <xf numFmtId="41" fontId="21" fillId="0" borderId="0" xfId="60" applyNumberFormat="1" applyFont="1" applyFill="1" applyBorder="1" applyAlignment="1" quotePrefix="1">
      <alignment horizontal="center"/>
      <protection/>
    </xf>
    <xf numFmtId="41" fontId="21" fillId="0" borderId="0" xfId="60" applyNumberFormat="1" applyFont="1" applyFill="1" applyBorder="1" applyAlignment="1">
      <alignment/>
      <protection/>
    </xf>
    <xf numFmtId="187" fontId="21" fillId="0" borderId="0" xfId="0" applyNumberFormat="1" applyFont="1" applyBorder="1" applyAlignment="1">
      <alignment/>
    </xf>
    <xf numFmtId="41" fontId="52" fillId="0" borderId="0" xfId="0" applyNumberFormat="1" applyFont="1" applyBorder="1" applyAlignment="1">
      <alignment/>
    </xf>
    <xf numFmtId="42" fontId="53" fillId="0" borderId="0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/>
    </xf>
    <xf numFmtId="42" fontId="21" fillId="0" borderId="0" xfId="60" applyNumberFormat="1" applyFont="1" applyFill="1" applyBorder="1" applyAlignment="1" quotePrefix="1">
      <alignment horizontal="center"/>
      <protection/>
    </xf>
    <xf numFmtId="42" fontId="21" fillId="0" borderId="11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60" applyNumberFormat="1" applyFont="1" applyBorder="1" applyAlignment="1" quotePrefix="1">
      <alignment horizontal="center"/>
      <protection/>
    </xf>
    <xf numFmtId="0" fontId="8" fillId="0" borderId="0" xfId="60" applyNumberFormat="1" applyFont="1" applyBorder="1" applyAlignment="1">
      <alignment/>
      <protection/>
    </xf>
    <xf numFmtId="41" fontId="10" fillId="0" borderId="0" xfId="58" applyNumberFormat="1" applyFont="1" applyFill="1" applyBorder="1" applyAlignment="1">
      <alignment/>
      <protection/>
    </xf>
    <xf numFmtId="0" fontId="75" fillId="0" borderId="0" xfId="49" applyFont="1" applyAlignment="1" applyProtection="1">
      <alignment/>
      <protection/>
    </xf>
    <xf numFmtId="41" fontId="10" fillId="0" borderId="0" xfId="58" applyNumberFormat="1" applyFont="1" applyAlignment="1">
      <alignment/>
      <protection/>
    </xf>
    <xf numFmtId="41" fontId="76" fillId="0" borderId="0" xfId="50" applyNumberFormat="1" applyFont="1" applyAlignment="1" applyProtection="1">
      <alignment horizontal="left" vertical="top"/>
      <protection/>
    </xf>
    <xf numFmtId="41" fontId="10" fillId="0" borderId="12" xfId="58" applyNumberFormat="1" applyFont="1" applyFill="1" applyBorder="1" applyAlignment="1">
      <alignment/>
      <protection/>
    </xf>
    <xf numFmtId="41" fontId="10" fillId="0" borderId="12" xfId="58" applyNumberFormat="1" applyFont="1" applyFill="1" applyBorder="1" applyAlignment="1">
      <alignment horizontal="center"/>
      <protection/>
    </xf>
    <xf numFmtId="41" fontId="10" fillId="0" borderId="13" xfId="58" applyNumberFormat="1" applyFont="1" applyFill="1" applyBorder="1" applyAlignment="1">
      <alignment horizontal="center" wrapText="1"/>
      <protection/>
    </xf>
    <xf numFmtId="41" fontId="10" fillId="0" borderId="13" xfId="58" applyNumberFormat="1" applyFont="1" applyFill="1" applyBorder="1" applyAlignment="1">
      <alignment/>
      <protection/>
    </xf>
    <xf numFmtId="41" fontId="10" fillId="0" borderId="0" xfId="58" applyNumberFormat="1" applyFont="1" applyFill="1" applyBorder="1" applyAlignment="1">
      <alignment horizontal="center"/>
      <protection/>
    </xf>
    <xf numFmtId="41" fontId="14" fillId="0" borderId="14" xfId="58" applyNumberFormat="1" applyFont="1" applyFill="1" applyBorder="1" applyAlignment="1">
      <alignment horizontal="left"/>
      <protection/>
    </xf>
    <xf numFmtId="3" fontId="15" fillId="33" borderId="0" xfId="59" applyNumberFormat="1" applyFont="1" applyFill="1" applyBorder="1" applyAlignment="1" applyProtection="1">
      <alignment horizontal="left"/>
      <protection locked="0"/>
    </xf>
    <xf numFmtId="3" fontId="10" fillId="33" borderId="0" xfId="59" applyNumberFormat="1" applyFont="1" applyFill="1" applyBorder="1" applyAlignment="1" applyProtection="1">
      <alignment horizontal="right"/>
      <protection locked="0"/>
    </xf>
    <xf numFmtId="41" fontId="16" fillId="33" borderId="0" xfId="59" applyNumberFormat="1" applyFont="1" applyFill="1" applyBorder="1" applyAlignment="1">
      <alignment horizontal="right"/>
      <protection/>
    </xf>
    <xf numFmtId="3" fontId="10" fillId="0" borderId="14" xfId="58" applyNumberFormat="1" applyFont="1" applyFill="1" applyBorder="1" applyAlignment="1">
      <alignment horizontal="left" wrapText="1"/>
      <protection/>
    </xf>
    <xf numFmtId="41" fontId="17" fillId="33" borderId="0" xfId="58" applyNumberFormat="1" applyFont="1" applyFill="1" applyBorder="1" applyAlignment="1">
      <alignment/>
      <protection/>
    </xf>
    <xf numFmtId="41" fontId="17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/>
      <protection/>
    </xf>
    <xf numFmtId="41" fontId="18" fillId="33" borderId="0" xfId="58" applyNumberFormat="1" applyFont="1" applyFill="1" applyBorder="1" applyAlignment="1">
      <alignment horizontal="center" wrapText="1"/>
      <protection/>
    </xf>
    <xf numFmtId="41" fontId="17" fillId="33" borderId="0" xfId="58" applyNumberFormat="1" applyFont="1" applyFill="1" applyBorder="1" applyAlignment="1" quotePrefix="1">
      <alignment horizontal="center"/>
      <protection/>
    </xf>
    <xf numFmtId="49" fontId="18" fillId="33" borderId="0" xfId="5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41" fontId="18" fillId="0" borderId="0" xfId="58" applyNumberFormat="1" applyFont="1" applyBorder="1" applyAlignment="1">
      <alignment/>
      <protection/>
    </xf>
    <xf numFmtId="3" fontId="10" fillId="0" borderId="0" xfId="58" applyNumberFormat="1" applyFont="1" applyBorder="1" applyAlignment="1">
      <alignment horizontal="left"/>
      <protection/>
    </xf>
    <xf numFmtId="3" fontId="18" fillId="0" borderId="0" xfId="58" applyNumberFormat="1" applyFont="1" applyFill="1" applyBorder="1" applyAlignment="1">
      <alignment vertical="top" wrapText="1"/>
      <protection/>
    </xf>
    <xf numFmtId="41" fontId="13" fillId="33" borderId="0" xfId="58" applyNumberFormat="1" applyFont="1" applyFill="1" applyBorder="1" applyAlignment="1">
      <alignment horizontal="center" vertical="center"/>
      <protection/>
    </xf>
    <xf numFmtId="41" fontId="77" fillId="33" borderId="0" xfId="58" applyNumberFormat="1" applyFont="1" applyFill="1" applyBorder="1" applyAlignment="1">
      <alignment horizontal="center" vertical="top" wrapText="1"/>
      <protection/>
    </xf>
    <xf numFmtId="41" fontId="10" fillId="0" borderId="0" xfId="58" applyNumberFormat="1" applyFont="1" applyAlignment="1">
      <alignment horizontal="left"/>
      <protection/>
    </xf>
    <xf numFmtId="41" fontId="78" fillId="0" borderId="0" xfId="58" applyNumberFormat="1" applyFont="1" applyFill="1" applyAlignment="1">
      <alignment horizontal="left"/>
      <protection/>
    </xf>
    <xf numFmtId="41" fontId="78" fillId="0" borderId="0" xfId="58" applyNumberFormat="1" applyFont="1" applyFill="1" applyAlignment="1">
      <alignment horizontal="left" vertical="center"/>
      <protection/>
    </xf>
    <xf numFmtId="0" fontId="18" fillId="33" borderId="0" xfId="58" applyNumberFormat="1" applyFont="1" applyFill="1" applyBorder="1" applyAlignment="1">
      <alignment horizontal="center"/>
      <protection/>
    </xf>
    <xf numFmtId="42" fontId="0" fillId="0" borderId="0" xfId="0" applyNumberFormat="1" applyFont="1" applyAlignment="1" applyProtection="1">
      <alignment/>
      <protection locked="0"/>
    </xf>
    <xf numFmtId="41" fontId="10" fillId="0" borderId="0" xfId="58" applyNumberFormat="1" applyFont="1" applyBorder="1" applyAlignment="1">
      <alignment/>
      <protection/>
    </xf>
    <xf numFmtId="3" fontId="17" fillId="0" borderId="14" xfId="58" applyNumberFormat="1" applyFont="1" applyBorder="1" applyAlignment="1">
      <alignment horizontal="left"/>
      <protection/>
    </xf>
    <xf numFmtId="41" fontId="10" fillId="0" borderId="14" xfId="58" applyNumberFormat="1" applyFont="1" applyBorder="1" applyAlignment="1">
      <alignment horizontal="left"/>
      <protection/>
    </xf>
    <xf numFmtId="41" fontId="18" fillId="0" borderId="0" xfId="58" applyNumberFormat="1" applyFont="1" applyBorder="1" applyAlignment="1">
      <alignment horizontal="left"/>
      <protection/>
    </xf>
    <xf numFmtId="42" fontId="18" fillId="0" borderId="0" xfId="58" applyNumberFormat="1" applyFont="1" applyBorder="1" applyAlignment="1">
      <alignment/>
      <protection/>
    </xf>
    <xf numFmtId="41" fontId="18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 applyAlignment="1">
      <alignment horizontal="left"/>
      <protection/>
    </xf>
    <xf numFmtId="41" fontId="18" fillId="0" borderId="15" xfId="58" applyNumberFormat="1" applyFont="1" applyBorder="1" applyAlignment="1">
      <alignment/>
      <protection/>
    </xf>
    <xf numFmtId="41" fontId="18" fillId="0" borderId="10" xfId="58" applyNumberFormat="1" applyFont="1" applyBorder="1" applyAlignment="1">
      <alignment/>
      <protection/>
    </xf>
    <xf numFmtId="41" fontId="18" fillId="0" borderId="0" xfId="58" applyNumberFormat="1" applyFont="1" applyFill="1" applyBorder="1" applyAlignment="1">
      <alignment/>
      <protection/>
    </xf>
    <xf numFmtId="3" fontId="10" fillId="0" borderId="14" xfId="58" applyNumberFormat="1" applyFont="1" applyBorder="1" applyAlignment="1">
      <alignment horizontal="left"/>
      <protection/>
    </xf>
    <xf numFmtId="41" fontId="17" fillId="33" borderId="16" xfId="58" applyNumberFormat="1" applyFont="1" applyFill="1" applyBorder="1" applyAlignment="1">
      <alignment horizontal="left" vertical="center"/>
      <protection/>
    </xf>
    <xf numFmtId="41" fontId="18" fillId="33" borderId="16" xfId="58" applyNumberFormat="1" applyFont="1" applyFill="1" applyBorder="1" applyAlignment="1">
      <alignment horizontal="left" vertical="center"/>
      <protection/>
    </xf>
    <xf numFmtId="42" fontId="19" fillId="33" borderId="16" xfId="58" applyNumberFormat="1" applyFont="1" applyFill="1" applyBorder="1" applyAlignment="1">
      <alignment vertical="center"/>
      <protection/>
    </xf>
    <xf numFmtId="41" fontId="19" fillId="0" borderId="0" xfId="58" applyNumberFormat="1" applyFont="1" applyBorder="1" applyAlignment="1">
      <alignment/>
      <protection/>
    </xf>
    <xf numFmtId="49" fontId="17" fillId="0" borderId="0" xfId="58" applyNumberFormat="1" applyFont="1" applyAlignment="1">
      <alignment horizontal="left" indent="1"/>
      <protection/>
    </xf>
    <xf numFmtId="49" fontId="10" fillId="0" borderId="0" xfId="58" applyNumberFormat="1" applyFont="1" applyAlignment="1">
      <alignment horizontal="left" indent="1"/>
      <protection/>
    </xf>
    <xf numFmtId="41" fontId="17" fillId="33" borderId="17" xfId="58" applyNumberFormat="1" applyFont="1" applyFill="1" applyBorder="1" applyAlignment="1">
      <alignment horizontal="left" vertical="center"/>
      <protection/>
    </xf>
    <xf numFmtId="41" fontId="18" fillId="33" borderId="17" xfId="58" applyNumberFormat="1" applyFont="1" applyFill="1" applyBorder="1" applyAlignment="1">
      <alignment horizontal="left"/>
      <protection/>
    </xf>
    <xf numFmtId="37" fontId="19" fillId="33" borderId="17" xfId="58" applyNumberFormat="1" applyFont="1" applyFill="1" applyBorder="1" applyAlignment="1">
      <alignment vertical="center"/>
      <protection/>
    </xf>
    <xf numFmtId="41" fontId="10" fillId="0" borderId="18" xfId="58" applyNumberFormat="1" applyFont="1" applyBorder="1" applyAlignment="1">
      <alignment horizontal="left"/>
      <protection/>
    </xf>
    <xf numFmtId="41" fontId="10" fillId="0" borderId="18" xfId="58" applyNumberFormat="1" applyFont="1" applyBorder="1" applyAlignment="1">
      <alignment/>
      <protection/>
    </xf>
    <xf numFmtId="3" fontId="20" fillId="0" borderId="0" xfId="58" applyNumberFormat="1" applyFont="1" applyBorder="1" applyAlignment="1">
      <alignment vertical="center"/>
      <protection/>
    </xf>
    <xf numFmtId="3" fontId="13" fillId="0" borderId="0" xfId="58" applyNumberFormat="1" applyFont="1" applyBorder="1" applyAlignment="1">
      <alignment vertical="top"/>
      <protection/>
    </xf>
    <xf numFmtId="3" fontId="10" fillId="0" borderId="0" xfId="58" applyNumberFormat="1" applyFont="1" applyAlignment="1">
      <alignment/>
      <protection/>
    </xf>
    <xf numFmtId="41" fontId="77" fillId="0" borderId="0" xfId="58" applyNumberFormat="1" applyFont="1" applyFill="1" applyBorder="1" applyAlignment="1">
      <alignment horizontal="center" vertical="top" wrapText="1"/>
      <protection/>
    </xf>
    <xf numFmtId="3" fontId="15" fillId="0" borderId="0" xfId="58" applyNumberFormat="1" applyFont="1" applyBorder="1" applyAlignment="1">
      <alignment vertical="center"/>
      <protection/>
    </xf>
    <xf numFmtId="2" fontId="15" fillId="0" borderId="0" xfId="55" applyNumberFormat="1" applyFont="1" applyBorder="1" applyAlignment="1">
      <alignment/>
      <protection/>
    </xf>
    <xf numFmtId="0" fontId="13" fillId="0" borderId="0" xfId="0" applyFont="1" applyBorder="1" applyAlignment="1">
      <alignment horizontal="center" vertical="center" wrapText="1"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5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9" fillId="0" borderId="0" xfId="54">
      <alignment/>
      <protection/>
    </xf>
    <xf numFmtId="0" fontId="12" fillId="0" borderId="0" xfId="50" applyAlignment="1" applyProtection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42" fontId="9" fillId="0" borderId="0" xfId="54" applyNumberFormat="1">
      <alignment/>
      <protection/>
    </xf>
    <xf numFmtId="189" fontId="9" fillId="0" borderId="0" xfId="54" applyNumberFormat="1">
      <alignment/>
      <protection/>
    </xf>
    <xf numFmtId="0" fontId="9" fillId="0" borderId="0" xfId="54" applyBorder="1">
      <alignment/>
      <protection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41" fontId="21" fillId="0" borderId="0" xfId="0" applyNumberFormat="1" applyFont="1" applyAlignment="1" applyProtection="1">
      <alignment/>
      <protection locked="0"/>
    </xf>
    <xf numFmtId="0" fontId="5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19" fillId="33" borderId="0" xfId="58" applyNumberFormat="1" applyFont="1" applyFill="1" applyBorder="1" applyAlignment="1">
      <alignment horizontal="center"/>
      <protection/>
    </xf>
    <xf numFmtId="0" fontId="19" fillId="33" borderId="0" xfId="58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2" fontId="21" fillId="0" borderId="10" xfId="0" applyNumberFormat="1" applyFont="1" applyBorder="1" applyAlignment="1" applyProtection="1">
      <alignment/>
      <protection locked="0"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51" fillId="0" borderId="0" xfId="0" applyNumberFormat="1" applyFont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42" fontId="21" fillId="0" borderId="0" xfId="54" applyNumberFormat="1" applyFont="1">
      <alignment/>
      <protection/>
    </xf>
    <xf numFmtId="42" fontId="21" fillId="0" borderId="0" xfId="54" applyNumberFormat="1" applyFont="1" applyFill="1">
      <alignment/>
      <protection/>
    </xf>
    <xf numFmtId="0" fontId="21" fillId="0" borderId="0" xfId="54" applyFont="1">
      <alignment/>
      <protection/>
    </xf>
    <xf numFmtId="0" fontId="21" fillId="0" borderId="0" xfId="54" applyFont="1" applyFill="1">
      <alignment/>
      <protection/>
    </xf>
    <xf numFmtId="41" fontId="21" fillId="0" borderId="0" xfId="54" applyNumberFormat="1" applyFont="1">
      <alignment/>
      <protection/>
    </xf>
    <xf numFmtId="41" fontId="21" fillId="0" borderId="0" xfId="54" applyNumberFormat="1" applyFont="1" applyFill="1">
      <alignment/>
      <protection/>
    </xf>
    <xf numFmtId="41" fontId="21" fillId="0" borderId="10" xfId="54" applyNumberFormat="1" applyFont="1" applyBorder="1">
      <alignment/>
      <protection/>
    </xf>
    <xf numFmtId="41" fontId="21" fillId="0" borderId="10" xfId="54" applyNumberFormat="1" applyFont="1" applyFill="1" applyBorder="1">
      <alignment/>
      <protection/>
    </xf>
    <xf numFmtId="41" fontId="21" fillId="0" borderId="0" xfId="54" applyNumberFormat="1" applyFont="1" applyBorder="1">
      <alignment/>
      <protection/>
    </xf>
    <xf numFmtId="41" fontId="21" fillId="0" borderId="0" xfId="54" applyNumberFormat="1" applyFont="1" applyFill="1" applyBorder="1">
      <alignment/>
      <protection/>
    </xf>
    <xf numFmtId="188" fontId="21" fillId="0" borderId="11" xfId="54" applyNumberFormat="1" applyFont="1" applyBorder="1">
      <alignment/>
      <protection/>
    </xf>
    <xf numFmtId="189" fontId="21" fillId="0" borderId="0" xfId="54" applyNumberFormat="1" applyFo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0" xfId="54" applyFont="1" applyFill="1" applyBorder="1" applyAlignment="1">
      <alignment horizontal="center"/>
      <protection/>
    </xf>
    <xf numFmtId="0" fontId="32" fillId="0" borderId="0" xfId="54" applyFont="1">
      <alignment/>
      <protection/>
    </xf>
    <xf numFmtId="41" fontId="25" fillId="0" borderId="19" xfId="56" applyNumberFormat="1" applyFont="1" applyFill="1" applyBorder="1" applyAlignment="1">
      <alignment horizontal="centerContinuous"/>
      <protection/>
    </xf>
    <xf numFmtId="41" fontId="25" fillId="0" borderId="18" xfId="56" applyNumberFormat="1" applyFont="1" applyFill="1" applyBorder="1" applyAlignment="1">
      <alignment horizontal="centerContinuous"/>
      <protection/>
    </xf>
    <xf numFmtId="41" fontId="25" fillId="0" borderId="20" xfId="56" applyNumberFormat="1" applyFont="1" applyFill="1" applyBorder="1" applyAlignment="1">
      <alignment horizontal="centerContinuous"/>
      <protection/>
    </xf>
    <xf numFmtId="41" fontId="26" fillId="0" borderId="0" xfId="56" applyNumberFormat="1" applyFont="1" applyFill="1" applyBorder="1">
      <alignment/>
      <protection/>
    </xf>
    <xf numFmtId="41" fontId="26" fillId="0" borderId="0" xfId="56" applyNumberFormat="1" applyFont="1" applyFill="1">
      <alignment/>
      <protection/>
    </xf>
    <xf numFmtId="41" fontId="26" fillId="0" borderId="0" xfId="56" applyNumberFormat="1" applyFont="1" applyFill="1" applyAlignment="1">
      <alignment/>
      <protection/>
    </xf>
    <xf numFmtId="41" fontId="25" fillId="0" borderId="21" xfId="56" applyNumberFormat="1" applyFont="1" applyFill="1" applyBorder="1" applyAlignment="1">
      <alignment horizontal="left"/>
      <protection/>
    </xf>
    <xf numFmtId="41" fontId="25" fillId="0" borderId="0" xfId="56" applyNumberFormat="1" applyFont="1" applyFill="1" applyBorder="1" applyAlignment="1">
      <alignment horizontal="center"/>
      <protection/>
    </xf>
    <xf numFmtId="41" fontId="25" fillId="0" borderId="0" xfId="56" applyNumberFormat="1" applyFont="1" applyFill="1" applyBorder="1" applyAlignment="1">
      <alignment horizontal="centerContinuous"/>
      <protection/>
    </xf>
    <xf numFmtId="41" fontId="25" fillId="0" borderId="0" xfId="56" applyNumberFormat="1" applyFont="1" applyFill="1" applyBorder="1" applyAlignment="1">
      <alignment horizontal="centerContinuous" vertical="center"/>
      <protection/>
    </xf>
    <xf numFmtId="41" fontId="28" fillId="0" borderId="0" xfId="56" applyNumberFormat="1" applyFont="1" applyFill="1" applyBorder="1" applyAlignment="1">
      <alignment horizontal="center" vertical="center"/>
      <protection/>
    </xf>
    <xf numFmtId="41" fontId="25" fillId="0" borderId="22" xfId="56" applyNumberFormat="1" applyFont="1" applyFill="1" applyBorder="1" applyAlignment="1">
      <alignment horizontal="centerContinuous"/>
      <protection/>
    </xf>
    <xf numFmtId="0" fontId="24" fillId="0" borderId="0" xfId="56">
      <alignment/>
      <protection/>
    </xf>
    <xf numFmtId="41" fontId="25" fillId="0" borderId="23" xfId="56" applyNumberFormat="1" applyFont="1" applyFill="1" applyBorder="1" applyAlignment="1">
      <alignment horizontal="centerContinuous"/>
      <protection/>
    </xf>
    <xf numFmtId="41" fontId="25" fillId="0" borderId="10" xfId="56" applyNumberFormat="1" applyFont="1" applyFill="1" applyBorder="1" applyAlignment="1">
      <alignment horizontal="centerContinuous"/>
      <protection/>
    </xf>
    <xf numFmtId="41" fontId="25" fillId="0" borderId="24" xfId="56" applyNumberFormat="1" applyFont="1" applyFill="1" applyBorder="1" applyAlignment="1">
      <alignment horizontal="centerContinuous"/>
      <protection/>
    </xf>
    <xf numFmtId="41" fontId="29" fillId="0" borderId="21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/>
      <protection/>
    </xf>
    <xf numFmtId="41" fontId="29" fillId="0" borderId="0" xfId="56" applyNumberFormat="1" applyFont="1" applyFill="1" applyBorder="1" applyAlignment="1">
      <alignment horizontal="center"/>
      <protection/>
    </xf>
    <xf numFmtId="41" fontId="26" fillId="0" borderId="22" xfId="56" applyNumberFormat="1" applyFont="1" applyFill="1" applyBorder="1">
      <alignment/>
      <protection/>
    </xf>
    <xf numFmtId="41" fontId="30" fillId="0" borderId="21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/>
      <protection/>
    </xf>
    <xf numFmtId="41" fontId="31" fillId="0" borderId="25" xfId="56" applyNumberFormat="1" applyFont="1" applyFill="1" applyBorder="1" applyAlignment="1">
      <alignment horizontal="center"/>
      <protection/>
    </xf>
    <xf numFmtId="41" fontId="31" fillId="0" borderId="26" xfId="56" applyNumberFormat="1" applyFont="1" applyFill="1" applyBorder="1" applyAlignment="1">
      <alignment horizontal="center"/>
      <protection/>
    </xf>
    <xf numFmtId="41" fontId="31" fillId="0" borderId="27" xfId="56" applyNumberFormat="1" applyFont="1" applyFill="1" applyBorder="1" applyAlignment="1">
      <alignment horizontal="center"/>
      <protection/>
    </xf>
    <xf numFmtId="41" fontId="31" fillId="0" borderId="28" xfId="56" applyNumberFormat="1" applyFont="1" applyFill="1" applyBorder="1" applyAlignment="1">
      <alignment horizontal="center"/>
      <protection/>
    </xf>
    <xf numFmtId="41" fontId="31" fillId="0" borderId="29" xfId="56" applyNumberFormat="1" applyFont="1" applyFill="1" applyBorder="1" applyAlignment="1">
      <alignment horizontal="center"/>
      <protection/>
    </xf>
    <xf numFmtId="41" fontId="30" fillId="0" borderId="0" xfId="56" applyNumberFormat="1" applyFont="1" applyFill="1" applyBorder="1" applyAlignment="1">
      <alignment horizontal="centerContinuous"/>
      <protection/>
    </xf>
    <xf numFmtId="41" fontId="31" fillId="0" borderId="0" xfId="56" applyNumberFormat="1" applyFont="1" applyFill="1" applyBorder="1" applyAlignment="1">
      <alignment horizontal="center"/>
      <protection/>
    </xf>
    <xf numFmtId="41" fontId="31" fillId="0" borderId="30" xfId="56" applyNumberFormat="1" applyFont="1" applyFill="1" applyBorder="1" applyAlignment="1">
      <alignment horizontal="center"/>
      <protection/>
    </xf>
    <xf numFmtId="41" fontId="31" fillId="0" borderId="31" xfId="56" applyNumberFormat="1" applyFont="1" applyFill="1" applyBorder="1" applyAlignment="1">
      <alignment horizontal="center"/>
      <protection/>
    </xf>
    <xf numFmtId="41" fontId="7" fillId="0" borderId="22" xfId="56" applyNumberFormat="1" applyFont="1" applyFill="1" applyBorder="1">
      <alignment/>
      <protection/>
    </xf>
    <xf numFmtId="41" fontId="31" fillId="0" borderId="32" xfId="56" applyNumberFormat="1" applyFont="1" applyFill="1" applyBorder="1" applyAlignment="1">
      <alignment horizontal="center"/>
      <protection/>
    </xf>
    <xf numFmtId="41" fontId="31" fillId="0" borderId="33" xfId="56" applyNumberFormat="1" applyFont="1" applyFill="1" applyBorder="1" applyAlignment="1">
      <alignment horizontal="center"/>
      <protection/>
    </xf>
    <xf numFmtId="41" fontId="31" fillId="0" borderId="34" xfId="56" applyNumberFormat="1" applyFont="1" applyFill="1" applyBorder="1" applyAlignment="1">
      <alignment horizontal="center"/>
      <protection/>
    </xf>
    <xf numFmtId="41" fontId="31" fillId="0" borderId="35" xfId="56" applyNumberFormat="1" applyFont="1" applyFill="1" applyBorder="1" applyAlignment="1">
      <alignment horizontal="center"/>
      <protection/>
    </xf>
    <xf numFmtId="41" fontId="30" fillId="0" borderId="21" xfId="56" applyNumberFormat="1" applyFont="1" applyFill="1" applyBorder="1" applyAlignment="1">
      <alignment horizontal="left"/>
      <protection/>
    </xf>
    <xf numFmtId="41" fontId="30" fillId="0" borderId="36" xfId="56" applyNumberFormat="1" applyFont="1" applyFill="1" applyBorder="1" applyAlignment="1">
      <alignment/>
      <protection/>
    </xf>
    <xf numFmtId="41" fontId="30" fillId="0" borderId="0" xfId="56" applyNumberFormat="1" applyFont="1" applyFill="1" applyBorder="1" applyAlignment="1">
      <alignment horizontal="center"/>
      <protection/>
    </xf>
    <xf numFmtId="41" fontId="31" fillId="0" borderId="21" xfId="56" applyNumberFormat="1" applyFont="1" applyFill="1" applyBorder="1" applyAlignment="1">
      <alignment horizontal="left"/>
      <protection/>
    </xf>
    <xf numFmtId="41" fontId="30" fillId="0" borderId="0" xfId="56" applyNumberFormat="1" applyFont="1" applyFill="1" applyBorder="1" applyAlignment="1" applyProtection="1">
      <alignment/>
      <protection locked="0"/>
    </xf>
    <xf numFmtId="41" fontId="31" fillId="0" borderId="0" xfId="56" applyNumberFormat="1" applyFont="1" applyFill="1" applyBorder="1" applyAlignment="1">
      <alignment horizontal="right"/>
      <protection/>
    </xf>
    <xf numFmtId="41" fontId="30" fillId="0" borderId="21" xfId="56" applyNumberFormat="1" applyFont="1" applyFill="1" applyBorder="1" applyAlignment="1">
      <alignment horizontal="left" indent="1"/>
      <protection/>
    </xf>
    <xf numFmtId="42" fontId="30" fillId="0" borderId="0" xfId="56" applyNumberFormat="1" applyFont="1" applyFill="1" applyBorder="1" applyAlignment="1">
      <alignment horizontal="right"/>
      <protection/>
    </xf>
    <xf numFmtId="42" fontId="30" fillId="0" borderId="10" xfId="56" applyNumberFormat="1" applyFont="1" applyFill="1" applyBorder="1" applyAlignment="1">
      <alignment horizontal="right"/>
      <protection/>
    </xf>
    <xf numFmtId="42" fontId="30" fillId="0" borderId="0" xfId="56" applyNumberFormat="1" applyFont="1" applyFill="1" applyBorder="1" applyAlignment="1">
      <alignment horizontal="center"/>
      <protection/>
    </xf>
    <xf numFmtId="42" fontId="7" fillId="0" borderId="22" xfId="56" applyNumberFormat="1" applyFont="1" applyFill="1" applyBorder="1">
      <alignment/>
      <protection/>
    </xf>
    <xf numFmtId="42" fontId="26" fillId="0" borderId="0" xfId="56" applyNumberFormat="1" applyFont="1" applyFill="1" applyBorder="1">
      <alignment/>
      <protection/>
    </xf>
    <xf numFmtId="42" fontId="26" fillId="0" borderId="0" xfId="56" applyNumberFormat="1" applyFont="1" applyFill="1">
      <alignment/>
      <protection/>
    </xf>
    <xf numFmtId="41" fontId="30" fillId="0" borderId="36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>
      <alignment horizontal="right"/>
      <protection/>
    </xf>
    <xf numFmtId="41" fontId="30" fillId="0" borderId="0" xfId="56" applyNumberFormat="1" applyFont="1" applyFill="1" applyBorder="1" applyAlignment="1" applyProtection="1">
      <alignment horizontal="center"/>
      <protection locked="0"/>
    </xf>
    <xf numFmtId="41" fontId="31" fillId="0" borderId="21" xfId="56" applyNumberFormat="1" applyFont="1" applyFill="1" applyBorder="1" applyAlignment="1">
      <alignment horizontal="right" vertical="center"/>
      <protection/>
    </xf>
    <xf numFmtId="42" fontId="31" fillId="0" borderId="0" xfId="56" applyNumberFormat="1" applyFont="1" applyFill="1" applyBorder="1" applyAlignment="1">
      <alignment horizontal="right"/>
      <protection/>
    </xf>
    <xf numFmtId="42" fontId="31" fillId="0" borderId="10" xfId="56" applyNumberFormat="1" applyFont="1" applyFill="1" applyBorder="1" applyAlignment="1">
      <alignment horizontal="right"/>
      <protection/>
    </xf>
    <xf numFmtId="42" fontId="31" fillId="0" borderId="0" xfId="56" applyNumberFormat="1" applyFont="1" applyFill="1" applyBorder="1" applyAlignment="1">
      <alignment horizontal="center"/>
      <protection/>
    </xf>
    <xf numFmtId="42" fontId="31" fillId="0" borderId="0" xfId="56" applyNumberFormat="1" applyFont="1" applyFill="1" applyBorder="1" applyAlignment="1">
      <alignment horizontal="right" vertical="center"/>
      <protection/>
    </xf>
    <xf numFmtId="41" fontId="30" fillId="0" borderId="36" xfId="56" applyNumberFormat="1" applyFont="1" applyFill="1" applyBorder="1" applyAlignment="1">
      <alignment horizontal="right" vertical="center"/>
      <protection/>
    </xf>
    <xf numFmtId="41" fontId="30" fillId="0" borderId="0" xfId="56" applyNumberFormat="1" applyFont="1" applyFill="1" applyBorder="1" applyAlignment="1">
      <alignment horizontal="right" vertical="center"/>
      <protection/>
    </xf>
    <xf numFmtId="41" fontId="30" fillId="0" borderId="21" xfId="56" applyNumberFormat="1" applyFont="1" applyFill="1" applyBorder="1" applyAlignment="1">
      <alignment horizontal="left" vertical="center" indent="1"/>
      <protection/>
    </xf>
    <xf numFmtId="42" fontId="30" fillId="0" borderId="0" xfId="56" applyNumberFormat="1" applyFont="1" applyFill="1" applyBorder="1" applyAlignment="1">
      <alignment horizontal="right" vertical="center"/>
      <protection/>
    </xf>
    <xf numFmtId="41" fontId="30" fillId="0" borderId="10" xfId="56" applyNumberFormat="1" applyFont="1" applyFill="1" applyBorder="1" applyAlignment="1">
      <alignment horizontal="right"/>
      <protection/>
    </xf>
    <xf numFmtId="41" fontId="30" fillId="0" borderId="10" xfId="56" applyNumberFormat="1" applyFont="1" applyFill="1" applyBorder="1" applyAlignment="1">
      <alignment horizontal="right" vertical="center"/>
      <protection/>
    </xf>
    <xf numFmtId="41" fontId="31" fillId="0" borderId="21" xfId="56" applyNumberFormat="1" applyFont="1" applyFill="1" applyBorder="1" applyAlignment="1">
      <alignment horizontal="right" vertical="center" indent="1"/>
      <protection/>
    </xf>
    <xf numFmtId="41" fontId="31" fillId="0" borderId="0" xfId="56" applyNumberFormat="1" applyFont="1" applyFill="1" applyBorder="1" applyAlignment="1">
      <alignment horizontal="right" vertical="center"/>
      <protection/>
    </xf>
    <xf numFmtId="41" fontId="31" fillId="0" borderId="10" xfId="56" applyNumberFormat="1" applyFont="1" applyFill="1" applyBorder="1" applyAlignment="1">
      <alignment horizontal="right" vertical="center"/>
      <protection/>
    </xf>
    <xf numFmtId="42" fontId="30" fillId="0" borderId="10" xfId="56" applyNumberFormat="1" applyFont="1" applyFill="1" applyBorder="1" applyAlignment="1">
      <alignment horizontal="right" vertical="center"/>
      <protection/>
    </xf>
    <xf numFmtId="42" fontId="31" fillId="0" borderId="11" xfId="56" applyNumberFormat="1" applyFont="1" applyFill="1" applyBorder="1" applyAlignment="1">
      <alignment horizontal="right"/>
      <protection/>
    </xf>
    <xf numFmtId="42" fontId="25" fillId="0" borderId="0" xfId="56" applyNumberFormat="1" applyFont="1" applyFill="1" applyBorder="1" applyAlignment="1">
      <alignment horizontal="right"/>
      <protection/>
    </xf>
    <xf numFmtId="41" fontId="7" fillId="0" borderId="23" xfId="56" applyNumberFormat="1" applyFont="1" applyFill="1" applyBorder="1" applyAlignment="1">
      <alignment/>
      <protection/>
    </xf>
    <xf numFmtId="41" fontId="7" fillId="0" borderId="10" xfId="56" applyNumberFormat="1" applyFont="1" applyFill="1" applyBorder="1" applyAlignment="1">
      <alignment/>
      <protection/>
    </xf>
    <xf numFmtId="41" fontId="7" fillId="0" borderId="10" xfId="56" applyNumberFormat="1" applyFont="1" applyFill="1" applyBorder="1" applyAlignment="1">
      <alignment horizontal="center"/>
      <protection/>
    </xf>
    <xf numFmtId="41" fontId="7" fillId="0" borderId="24" xfId="56" applyNumberFormat="1" applyFont="1" applyFill="1" applyBorder="1">
      <alignment/>
      <protection/>
    </xf>
    <xf numFmtId="42" fontId="26" fillId="0" borderId="0" xfId="56" applyNumberFormat="1" applyFont="1" applyFill="1" applyAlignment="1">
      <alignment/>
      <protection/>
    </xf>
    <xf numFmtId="41" fontId="26" fillId="0" borderId="0" xfId="56" applyNumberFormat="1" applyFont="1" applyFill="1" applyAlignment="1">
      <alignment horizontal="center"/>
      <protection/>
    </xf>
    <xf numFmtId="41" fontId="26" fillId="0" borderId="0" xfId="56" applyNumberFormat="1" applyFont="1" applyFill="1" applyBorder="1" applyAlignment="1">
      <alignment/>
      <protection/>
    </xf>
    <xf numFmtId="0" fontId="32" fillId="0" borderId="0" xfId="54" applyFont="1" applyAlignment="1">
      <alignment horizontal="center"/>
      <protection/>
    </xf>
    <xf numFmtId="41" fontId="27" fillId="0" borderId="19" xfId="56" applyNumberFormat="1" applyFont="1" applyFill="1" applyBorder="1" applyAlignment="1">
      <alignment horizontal="center"/>
      <protection/>
    </xf>
    <xf numFmtId="41" fontId="27" fillId="0" borderId="18" xfId="56" applyNumberFormat="1" applyFont="1" applyFill="1" applyBorder="1" applyAlignment="1">
      <alignment horizontal="center"/>
      <protection/>
    </xf>
    <xf numFmtId="41" fontId="27" fillId="0" borderId="20" xfId="56" applyNumberFormat="1" applyFont="1" applyFill="1" applyBorder="1" applyAlignment="1">
      <alignment horizontal="center"/>
      <protection/>
    </xf>
    <xf numFmtId="41" fontId="27" fillId="0" borderId="21" xfId="56" applyNumberFormat="1" applyFont="1" applyFill="1" applyBorder="1" applyAlignment="1">
      <alignment horizontal="center"/>
      <protection/>
    </xf>
    <xf numFmtId="41" fontId="27" fillId="0" borderId="0" xfId="56" applyNumberFormat="1" applyFont="1" applyFill="1" applyBorder="1" applyAlignment="1">
      <alignment horizontal="center"/>
      <protection/>
    </xf>
    <xf numFmtId="41" fontId="27" fillId="0" borderId="22" xfId="56" applyNumberFormat="1" applyFont="1" applyFill="1" applyBorder="1" applyAlignment="1">
      <alignment horizontal="center"/>
      <protection/>
    </xf>
    <xf numFmtId="41" fontId="27" fillId="0" borderId="23" xfId="56" applyNumberFormat="1" applyFont="1" applyFill="1" applyBorder="1" applyAlignment="1">
      <alignment horizontal="center"/>
      <protection/>
    </xf>
    <xf numFmtId="41" fontId="27" fillId="0" borderId="10" xfId="56" applyNumberFormat="1" applyFont="1" applyFill="1" applyBorder="1" applyAlignment="1">
      <alignment horizontal="center"/>
      <protection/>
    </xf>
    <xf numFmtId="41" fontId="27" fillId="0" borderId="24" xfId="56" applyNumberFormat="1" applyFont="1" applyFill="1" applyBorder="1" applyAlignment="1">
      <alignment horizontal="center"/>
      <protection/>
    </xf>
    <xf numFmtId="0" fontId="32" fillId="0" borderId="0" xfId="0" applyNumberFormat="1" applyFont="1" applyFill="1" applyBorder="1" applyAlignment="1">
      <alignment horizontal="center"/>
    </xf>
    <xf numFmtId="41" fontId="18" fillId="33" borderId="0" xfId="58" applyNumberFormat="1" applyFont="1" applyFill="1" applyBorder="1" applyAlignment="1">
      <alignment horizontal="center" vertical="top" wrapText="1"/>
      <protection/>
    </xf>
    <xf numFmtId="41" fontId="11" fillId="0" borderId="0" xfId="55" applyNumberFormat="1" applyFont="1" applyAlignment="1">
      <alignment horizontal="right"/>
      <protection/>
    </xf>
    <xf numFmtId="41" fontId="10" fillId="0" borderId="0" xfId="58" applyNumberFormat="1" applyFont="1" applyFill="1" applyBorder="1" applyAlignment="1">
      <alignment horizontal="center" wrapText="1"/>
      <protection/>
    </xf>
    <xf numFmtId="41" fontId="10" fillId="0" borderId="12" xfId="58" applyNumberFormat="1" applyFont="1" applyFill="1" applyBorder="1" applyAlignment="1">
      <alignment horizontal="center" wrapText="1"/>
      <protection/>
    </xf>
    <xf numFmtId="0" fontId="11" fillId="0" borderId="0" xfId="58" applyNumberFormat="1" applyFont="1" applyAlignment="1">
      <alignment horizontal="right" vertical="top"/>
      <protection/>
    </xf>
    <xf numFmtId="0" fontId="4" fillId="0" borderId="0" xfId="49" applyAlignment="1" applyProtection="1">
      <alignment horizontal="right"/>
      <protection/>
    </xf>
    <xf numFmtId="0" fontId="10" fillId="0" borderId="0" xfId="49" applyFont="1" applyAlignment="1" applyProtection="1">
      <alignment horizontal="right"/>
      <protection/>
    </xf>
    <xf numFmtId="41" fontId="13" fillId="33" borderId="0" xfId="58" applyNumberFormat="1" applyFont="1" applyFill="1" applyBorder="1" applyAlignment="1">
      <alignment horizontal="center" vertical="top" wrapText="1"/>
      <protection/>
    </xf>
    <xf numFmtId="3" fontId="18" fillId="33" borderId="0" xfId="58" applyNumberFormat="1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 applyProtection="1">
      <alignment horizontal="left"/>
      <protection locked="0"/>
    </xf>
    <xf numFmtId="0" fontId="32" fillId="0" borderId="0" xfId="54" applyFont="1" applyAlignment="1">
      <alignment horizontal="center"/>
      <protection/>
    </xf>
    <xf numFmtId="0" fontId="32" fillId="0" borderId="0" xfId="54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Hyperlink 2" xfId="50"/>
    <cellStyle name="Input" xfId="51"/>
    <cellStyle name="Linked Cell" xfId="52"/>
    <cellStyle name="Neutral" xfId="53"/>
    <cellStyle name="Normal 2" xfId="54"/>
    <cellStyle name="Normal 2 3" xfId="55"/>
    <cellStyle name="Normal 3" xfId="56"/>
    <cellStyle name="Normal 4" xfId="57"/>
    <cellStyle name="Normal 6" xfId="58"/>
    <cellStyle name="Normal_Preliminary general government" xfId="59"/>
    <cellStyle name="Normal_summary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3D28.798EEDB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2</xdr:row>
      <xdr:rowOff>0</xdr:rowOff>
    </xdr:from>
    <xdr:to>
      <xdr:col>25</xdr:col>
      <xdr:colOff>1495425</xdr:colOff>
      <xdr:row>3</xdr:row>
      <xdr:rowOff>180975</xdr:rowOff>
    </xdr:to>
    <xdr:pic>
      <xdr:nvPicPr>
        <xdr:cNvPr id="1" name="Picture 1" descr="cid:image001.png@01CF3D28.798EED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840575" y="40957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34</xdr:row>
      <xdr:rowOff>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7467600" y="58578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2686050</xdr:colOff>
      <xdr:row>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3425"/>
          <a:ext cx="2676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1028700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838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2</xdr:col>
      <xdr:colOff>752475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552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2324100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35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2324100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CRMA7\AppData\Local\Microsoft\Windows\Temporary%20Internet%20Files\Content.Outlook\VBGQXAFB\Combined%20Fund%20Summary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crma.net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OutlineSymbols="0" zoomScale="80" zoomScaleNormal="80" zoomScaleSheetLayoutView="90" workbookViewId="0" topLeftCell="A1">
      <selection activeCell="A1" sqref="A1"/>
    </sheetView>
  </sheetViews>
  <sheetFormatPr defaultColWidth="12.50390625" defaultRowHeight="11.25" customHeight="1"/>
  <cols>
    <col min="1" max="1" width="55.875" style="164" customWidth="1"/>
    <col min="2" max="2" width="2.375" style="164" customWidth="1"/>
    <col min="3" max="3" width="20.50390625" style="164" customWidth="1"/>
    <col min="4" max="4" width="1.12109375" style="164" customWidth="1"/>
    <col min="5" max="5" width="20.375" style="164" customWidth="1"/>
    <col min="6" max="6" width="2.375" style="164" hidden="1" customWidth="1"/>
    <col min="7" max="7" width="20.50390625" style="164" hidden="1" customWidth="1"/>
    <col min="8" max="8" width="1.37890625" style="164" customWidth="1"/>
    <col min="9" max="9" width="20.375" style="164" customWidth="1"/>
    <col min="10" max="10" width="1.37890625" style="164" customWidth="1"/>
    <col min="11" max="11" width="20.375" style="164" customWidth="1"/>
    <col min="12" max="12" width="0.12890625" style="164" hidden="1" customWidth="1"/>
    <col min="13" max="13" width="3.00390625" style="164" customWidth="1"/>
    <col min="14" max="14" width="21.00390625" style="163" customWidth="1"/>
    <col min="15" max="15" width="1.12109375" style="164" customWidth="1"/>
    <col min="16" max="16" width="21.00390625" style="164" customWidth="1"/>
    <col min="17" max="17" width="1.4921875" style="164" customWidth="1"/>
    <col min="18" max="18" width="21.00390625" style="164" customWidth="1"/>
    <col min="19" max="19" width="2.00390625" style="164" customWidth="1"/>
    <col min="20" max="20" width="21.00390625" style="164" customWidth="1"/>
    <col min="21" max="21" width="2.00390625" style="164" customWidth="1"/>
    <col min="22" max="22" width="21.00390625" style="164" customWidth="1"/>
    <col min="23" max="23" width="2.00390625" style="164" customWidth="1"/>
    <col min="24" max="24" width="21.00390625" style="164" hidden="1" customWidth="1"/>
    <col min="25" max="25" width="1.4921875" style="234" hidden="1" customWidth="1"/>
    <col min="26" max="26" width="21.00390625" style="164" customWidth="1"/>
    <col min="27" max="27" width="7.00390625" style="164" customWidth="1"/>
    <col min="28" max="28" width="2.00390625" style="164" customWidth="1"/>
    <col min="29" max="29" width="15.125" style="164" bestFit="1" customWidth="1"/>
    <col min="30" max="16384" width="12.50390625" style="164" customWidth="1"/>
  </cols>
  <sheetData>
    <row r="1" spans="1:256" ht="15.7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  <c r="AB1" s="162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3"/>
    </row>
    <row r="2" spans="1:256" ht="16.5" customHeight="1">
      <c r="A2" s="165"/>
      <c r="B2" s="166"/>
      <c r="C2" s="236" t="s">
        <v>13</v>
      </c>
      <c r="D2" s="237"/>
      <c r="E2" s="237"/>
      <c r="F2" s="237"/>
      <c r="G2" s="237"/>
      <c r="H2" s="237"/>
      <c r="I2" s="238"/>
      <c r="J2" s="166"/>
      <c r="K2" s="166"/>
      <c r="L2" s="166"/>
      <c r="M2" s="166"/>
      <c r="N2" s="166"/>
      <c r="O2" s="166"/>
      <c r="P2" s="167"/>
      <c r="Q2" s="167"/>
      <c r="R2" s="168"/>
      <c r="S2" s="168"/>
      <c r="T2" s="168"/>
      <c r="U2" s="168"/>
      <c r="V2" s="168"/>
      <c r="W2" s="168"/>
      <c r="X2" s="169"/>
      <c r="Y2" s="169"/>
      <c r="Z2" s="169"/>
      <c r="AA2" s="170"/>
      <c r="AB2" s="162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</row>
    <row r="3" spans="1:256" ht="16.5" customHeight="1">
      <c r="A3" s="165"/>
      <c r="B3" s="167"/>
      <c r="C3" s="239" t="s">
        <v>213</v>
      </c>
      <c r="D3" s="240"/>
      <c r="E3" s="240"/>
      <c r="F3" s="240"/>
      <c r="G3" s="240"/>
      <c r="H3" s="240"/>
      <c r="I3" s="241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70"/>
      <c r="AB3" s="162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</row>
    <row r="4" spans="1:256" ht="16.5" customHeight="1">
      <c r="A4" s="165"/>
      <c r="B4" s="166"/>
      <c r="C4" s="242" t="s">
        <v>186</v>
      </c>
      <c r="D4" s="243"/>
      <c r="E4" s="243"/>
      <c r="F4" s="243"/>
      <c r="G4" s="243"/>
      <c r="H4" s="243"/>
      <c r="I4" s="244"/>
      <c r="J4" s="166"/>
      <c r="K4" s="166"/>
      <c r="L4" s="166"/>
      <c r="M4" s="166"/>
      <c r="N4" s="166"/>
      <c r="O4" s="166"/>
      <c r="P4" s="167"/>
      <c r="Q4" s="167"/>
      <c r="R4" s="167"/>
      <c r="S4" s="167"/>
      <c r="T4" s="167"/>
      <c r="U4" s="167"/>
      <c r="V4" s="167"/>
      <c r="W4" s="167"/>
      <c r="X4" s="171"/>
      <c r="Y4" s="167"/>
      <c r="Z4" s="167"/>
      <c r="AA4" s="170"/>
      <c r="AB4" s="162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</row>
    <row r="5" spans="1:256" ht="16.5" customHeight="1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4"/>
      <c r="AB5" s="162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ht="16.5" customHeight="1">
      <c r="A6" s="175"/>
      <c r="B6" s="176"/>
      <c r="C6" s="176"/>
      <c r="D6" s="176"/>
      <c r="E6" s="176"/>
      <c r="F6" s="176"/>
      <c r="G6" s="176"/>
      <c r="H6" s="176"/>
      <c r="I6" s="176"/>
      <c r="J6" s="177"/>
      <c r="K6" s="176"/>
      <c r="L6" s="177"/>
      <c r="M6" s="177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8"/>
      <c r="AB6" s="162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ht="15.75" customHeight="1">
      <c r="A7" s="179"/>
      <c r="B7" s="180"/>
      <c r="C7" s="181" t="s">
        <v>187</v>
      </c>
      <c r="D7" s="182"/>
      <c r="E7" s="183" t="s">
        <v>188</v>
      </c>
      <c r="F7" s="182"/>
      <c r="G7" s="184" t="s">
        <v>189</v>
      </c>
      <c r="H7" s="182"/>
      <c r="I7" s="183" t="s">
        <v>190</v>
      </c>
      <c r="J7" s="182"/>
      <c r="K7" s="185" t="s">
        <v>190</v>
      </c>
      <c r="L7" s="186"/>
      <c r="M7" s="186"/>
      <c r="N7" s="185"/>
      <c r="O7" s="187"/>
      <c r="P7" s="183"/>
      <c r="Q7" s="182"/>
      <c r="R7" s="183" t="s">
        <v>191</v>
      </c>
      <c r="S7" s="182"/>
      <c r="T7" s="183" t="s">
        <v>192</v>
      </c>
      <c r="U7" s="188"/>
      <c r="V7" s="189" t="s">
        <v>193</v>
      </c>
      <c r="W7" s="187"/>
      <c r="X7" s="183" t="s">
        <v>194</v>
      </c>
      <c r="Y7" s="182"/>
      <c r="Z7" s="189" t="s">
        <v>2</v>
      </c>
      <c r="AA7" s="190"/>
      <c r="AB7" s="162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</row>
    <row r="8" spans="1:256" ht="15.75" customHeight="1">
      <c r="A8" s="179"/>
      <c r="B8" s="180"/>
      <c r="C8" s="191" t="s">
        <v>195</v>
      </c>
      <c r="D8" s="182"/>
      <c r="E8" s="182" t="s">
        <v>15</v>
      </c>
      <c r="F8" s="182"/>
      <c r="G8" s="192" t="s">
        <v>196</v>
      </c>
      <c r="H8" s="182"/>
      <c r="I8" s="182" t="s">
        <v>197</v>
      </c>
      <c r="J8" s="182"/>
      <c r="K8" s="193" t="s">
        <v>198</v>
      </c>
      <c r="L8" s="186"/>
      <c r="M8" s="186"/>
      <c r="N8" s="193" t="s">
        <v>199</v>
      </c>
      <c r="O8" s="187"/>
      <c r="P8" s="182" t="s">
        <v>200</v>
      </c>
      <c r="Q8" s="182"/>
      <c r="R8" s="182" t="s">
        <v>201</v>
      </c>
      <c r="S8" s="182"/>
      <c r="T8" s="182" t="s">
        <v>202</v>
      </c>
      <c r="U8" s="182"/>
      <c r="V8" s="194" t="s">
        <v>203</v>
      </c>
      <c r="W8" s="187"/>
      <c r="X8" s="182" t="s">
        <v>204</v>
      </c>
      <c r="Y8" s="182"/>
      <c r="Z8" s="191" t="s">
        <v>205</v>
      </c>
      <c r="AA8" s="190"/>
      <c r="AB8" s="162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ht="16.5" customHeight="1">
      <c r="A9" s="195"/>
      <c r="B9" s="180"/>
      <c r="C9" s="196"/>
      <c r="D9" s="180"/>
      <c r="E9" s="196"/>
      <c r="F9" s="180"/>
      <c r="G9" s="180"/>
      <c r="H9" s="180"/>
      <c r="I9" s="196"/>
      <c r="J9" s="197"/>
      <c r="K9" s="196"/>
      <c r="L9" s="186"/>
      <c r="M9" s="186"/>
      <c r="N9" s="196"/>
      <c r="O9" s="180"/>
      <c r="P9" s="196"/>
      <c r="Q9" s="180"/>
      <c r="R9" s="196"/>
      <c r="S9" s="180"/>
      <c r="T9" s="196"/>
      <c r="U9" s="180"/>
      <c r="V9" s="180"/>
      <c r="W9" s="180"/>
      <c r="X9" s="196"/>
      <c r="Y9" s="180"/>
      <c r="Z9" s="180"/>
      <c r="AA9" s="190"/>
      <c r="AB9" s="162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ht="16.5" customHeight="1">
      <c r="A10" s="198" t="s">
        <v>115</v>
      </c>
      <c r="B10" s="180"/>
      <c r="C10" s="180"/>
      <c r="D10" s="180"/>
      <c r="E10" s="199"/>
      <c r="F10" s="199"/>
      <c r="G10" s="180"/>
      <c r="H10" s="180"/>
      <c r="I10" s="180"/>
      <c r="J10" s="197"/>
      <c r="K10" s="180"/>
      <c r="L10" s="197"/>
      <c r="M10" s="197"/>
      <c r="N10" s="180"/>
      <c r="O10" s="180"/>
      <c r="P10" s="180"/>
      <c r="Q10" s="180"/>
      <c r="R10" s="200"/>
      <c r="S10" s="180"/>
      <c r="T10" s="180"/>
      <c r="U10" s="180"/>
      <c r="V10" s="200"/>
      <c r="W10" s="180"/>
      <c r="X10" s="200"/>
      <c r="Y10" s="200"/>
      <c r="Z10" s="180"/>
      <c r="AA10" s="190"/>
      <c r="AB10" s="162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</row>
    <row r="11" spans="1:256" ht="16.5" customHeight="1">
      <c r="A11" s="201" t="s">
        <v>115</v>
      </c>
      <c r="B11" s="180"/>
      <c r="C11" s="202">
        <v>3317607</v>
      </c>
      <c r="D11" s="180"/>
      <c r="E11" s="202">
        <v>7940000</v>
      </c>
      <c r="F11" s="202"/>
      <c r="G11" s="203">
        <v>0</v>
      </c>
      <c r="H11" s="202"/>
      <c r="I11" s="202">
        <v>0</v>
      </c>
      <c r="J11" s="197"/>
      <c r="K11" s="202">
        <v>-5929393</v>
      </c>
      <c r="L11" s="204"/>
      <c r="M11" s="204"/>
      <c r="N11" s="202">
        <v>2587500</v>
      </c>
      <c r="O11" s="202"/>
      <c r="P11" s="202">
        <v>86500</v>
      </c>
      <c r="Q11" s="202"/>
      <c r="R11" s="202">
        <v>0</v>
      </c>
      <c r="S11" s="202"/>
      <c r="T11" s="202">
        <f>SUM(N11:R11)</f>
        <v>2674000</v>
      </c>
      <c r="U11" s="202"/>
      <c r="V11" s="202">
        <f>E11++G11+I11+K11-T11</f>
        <v>-663393</v>
      </c>
      <c r="W11" s="202"/>
      <c r="X11" s="202">
        <v>0</v>
      </c>
      <c r="Y11" s="202"/>
      <c r="Z11" s="202">
        <f>SUM(C11:K11)-T11+X11</f>
        <v>2654214</v>
      </c>
      <c r="AA11" s="205"/>
      <c r="AB11" s="206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</row>
    <row r="12" spans="1:256" ht="15.75" customHeight="1">
      <c r="A12" s="195"/>
      <c r="B12" s="197"/>
      <c r="C12" s="208"/>
      <c r="D12" s="209"/>
      <c r="E12" s="208"/>
      <c r="F12" s="209"/>
      <c r="G12" s="209"/>
      <c r="H12" s="209"/>
      <c r="I12" s="208"/>
      <c r="J12" s="197"/>
      <c r="K12" s="208"/>
      <c r="L12" s="210"/>
      <c r="M12" s="210"/>
      <c r="N12" s="208"/>
      <c r="O12" s="209"/>
      <c r="P12" s="208"/>
      <c r="Q12" s="209"/>
      <c r="R12" s="208"/>
      <c r="S12" s="209"/>
      <c r="T12" s="208"/>
      <c r="U12" s="209"/>
      <c r="V12" s="208"/>
      <c r="W12" s="209"/>
      <c r="X12" s="208"/>
      <c r="Y12" s="209"/>
      <c r="Z12" s="208"/>
      <c r="AA12" s="190"/>
      <c r="AB12" s="162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ht="16.5" customHeight="1">
      <c r="A13" s="211" t="s">
        <v>206</v>
      </c>
      <c r="B13" s="197"/>
      <c r="C13" s="212">
        <f>SUM(C11:C11)</f>
        <v>3317607</v>
      </c>
      <c r="D13" s="212"/>
      <c r="E13" s="212">
        <f>SUM(E11:E11)</f>
        <v>7940000</v>
      </c>
      <c r="F13" s="212"/>
      <c r="G13" s="213">
        <f>SUM(G11:G11)</f>
        <v>0</v>
      </c>
      <c r="H13" s="212"/>
      <c r="I13" s="212">
        <f>SUM(I11:I11)</f>
        <v>0</v>
      </c>
      <c r="J13" s="214"/>
      <c r="K13" s="212">
        <f>SUM(K11:K11)</f>
        <v>-5929393</v>
      </c>
      <c r="L13" s="214"/>
      <c r="M13" s="214"/>
      <c r="N13" s="215">
        <f>SUM(N11:N11)</f>
        <v>2587500</v>
      </c>
      <c r="O13" s="215"/>
      <c r="P13" s="215">
        <f>SUM(P11:P11)</f>
        <v>86500</v>
      </c>
      <c r="Q13" s="215"/>
      <c r="R13" s="215">
        <f>SUM(R11:R11)</f>
        <v>0</v>
      </c>
      <c r="S13" s="215"/>
      <c r="T13" s="215">
        <f>SUM(T11:T11)</f>
        <v>2674000</v>
      </c>
      <c r="U13" s="215"/>
      <c r="V13" s="212">
        <f>SUM(V11:V11)</f>
        <v>-663393</v>
      </c>
      <c r="W13" s="215"/>
      <c r="X13" s="212">
        <f>SUM(X11:X11)</f>
        <v>0</v>
      </c>
      <c r="Y13" s="212"/>
      <c r="Z13" s="215">
        <f>SUM(C13:K13)-T13+X13</f>
        <v>2654214</v>
      </c>
      <c r="AA13" s="190"/>
      <c r="AB13" s="162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ht="17.25" customHeight="1">
      <c r="A14" s="195"/>
      <c r="B14" s="197"/>
      <c r="C14" s="208"/>
      <c r="D14" s="209"/>
      <c r="E14" s="208"/>
      <c r="F14" s="209"/>
      <c r="G14" s="209"/>
      <c r="H14" s="209"/>
      <c r="I14" s="208"/>
      <c r="J14" s="197"/>
      <c r="K14" s="208"/>
      <c r="L14" s="210"/>
      <c r="M14" s="210"/>
      <c r="N14" s="216"/>
      <c r="O14" s="217"/>
      <c r="P14" s="216"/>
      <c r="Q14" s="217"/>
      <c r="R14" s="216"/>
      <c r="S14" s="217"/>
      <c r="T14" s="216"/>
      <c r="U14" s="217"/>
      <c r="V14" s="208"/>
      <c r="W14" s="217"/>
      <c r="X14" s="208"/>
      <c r="Y14" s="209"/>
      <c r="Z14" s="208"/>
      <c r="AA14" s="190"/>
      <c r="AB14" s="162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ht="16.5" customHeight="1">
      <c r="A15" s="198" t="s">
        <v>207</v>
      </c>
      <c r="B15" s="197"/>
      <c r="C15" s="209"/>
      <c r="D15" s="209"/>
      <c r="E15" s="209"/>
      <c r="F15" s="209"/>
      <c r="G15" s="209"/>
      <c r="H15" s="209"/>
      <c r="I15" s="209"/>
      <c r="J15" s="197"/>
      <c r="K15" s="209"/>
      <c r="L15" s="197"/>
      <c r="M15" s="197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190"/>
      <c r="AB15" s="162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ht="14.25">
      <c r="A16" s="218" t="s">
        <v>208</v>
      </c>
      <c r="B16" s="180"/>
      <c r="C16" s="209"/>
      <c r="D16" s="209"/>
      <c r="E16" s="209"/>
      <c r="F16" s="209"/>
      <c r="G16" s="209"/>
      <c r="H16" s="209"/>
      <c r="I16" s="209"/>
      <c r="J16" s="197"/>
      <c r="K16" s="209"/>
      <c r="L16" s="197"/>
      <c r="M16" s="197"/>
      <c r="N16" s="209"/>
      <c r="O16" s="209"/>
      <c r="P16" s="209"/>
      <c r="Q16" s="209"/>
      <c r="R16" s="209"/>
      <c r="S16" s="209"/>
      <c r="T16" s="209"/>
      <c r="U16" s="209"/>
      <c r="V16" s="217"/>
      <c r="W16" s="209"/>
      <c r="X16" s="209"/>
      <c r="Y16" s="209"/>
      <c r="Z16" s="209"/>
      <c r="AA16" s="190"/>
      <c r="AB16" s="162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ht="16.5" customHeight="1">
      <c r="A17" s="218" t="s">
        <v>209</v>
      </c>
      <c r="B17" s="180"/>
      <c r="C17" s="202">
        <v>386221</v>
      </c>
      <c r="D17" s="209"/>
      <c r="E17" s="202">
        <v>20000</v>
      </c>
      <c r="F17" s="209"/>
      <c r="G17" s="202">
        <v>0</v>
      </c>
      <c r="H17" s="209"/>
      <c r="I17" s="202">
        <v>3975312</v>
      </c>
      <c r="J17" s="197"/>
      <c r="K17" s="202">
        <v>0</v>
      </c>
      <c r="L17" s="197"/>
      <c r="M17" s="197"/>
      <c r="N17" s="202">
        <v>0</v>
      </c>
      <c r="O17" s="209"/>
      <c r="P17" s="202">
        <v>0</v>
      </c>
      <c r="Q17" s="209"/>
      <c r="R17" s="202">
        <v>3975312</v>
      </c>
      <c r="S17" s="209"/>
      <c r="T17" s="219">
        <f>SUM(N17:R17)</f>
        <v>3975312</v>
      </c>
      <c r="U17" s="209"/>
      <c r="V17" s="219">
        <f>E17++G17+I17+K17-T17</f>
        <v>20000</v>
      </c>
      <c r="W17" s="209"/>
      <c r="X17" s="202">
        <v>0</v>
      </c>
      <c r="Y17" s="209"/>
      <c r="Z17" s="202">
        <f>SUM(C17:K17)-T17+X17</f>
        <v>406221</v>
      </c>
      <c r="AA17" s="190"/>
      <c r="AB17" s="162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</row>
    <row r="18" spans="1:256" ht="16.5" customHeight="1">
      <c r="A18" s="218"/>
      <c r="B18" s="180"/>
      <c r="C18" s="202"/>
      <c r="D18" s="209"/>
      <c r="E18" s="202"/>
      <c r="F18" s="209"/>
      <c r="G18" s="202"/>
      <c r="H18" s="209"/>
      <c r="I18" s="202"/>
      <c r="J18" s="197"/>
      <c r="K18" s="202"/>
      <c r="L18" s="197"/>
      <c r="M18" s="197"/>
      <c r="N18" s="202"/>
      <c r="O18" s="209"/>
      <c r="P18" s="202"/>
      <c r="Q18" s="209"/>
      <c r="R18" s="202"/>
      <c r="S18" s="209"/>
      <c r="T18" s="219"/>
      <c r="U18" s="209"/>
      <c r="V18" s="219"/>
      <c r="W18" s="209"/>
      <c r="X18" s="202"/>
      <c r="Y18" s="209"/>
      <c r="Z18" s="202"/>
      <c r="AA18" s="190"/>
      <c r="AB18" s="162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ht="16.5" customHeight="1">
      <c r="A19" s="218" t="s">
        <v>210</v>
      </c>
      <c r="B19" s="180"/>
      <c r="C19" s="220">
        <v>4379254</v>
      </c>
      <c r="D19" s="202"/>
      <c r="E19" s="220">
        <v>100000</v>
      </c>
      <c r="F19" s="202"/>
      <c r="G19" s="220"/>
      <c r="H19" s="202"/>
      <c r="I19" s="220">
        <v>1104081</v>
      </c>
      <c r="J19" s="204"/>
      <c r="K19" s="220">
        <v>0</v>
      </c>
      <c r="L19" s="204"/>
      <c r="M19" s="204"/>
      <c r="N19" s="220">
        <v>0</v>
      </c>
      <c r="O19" s="202"/>
      <c r="P19" s="220">
        <v>0</v>
      </c>
      <c r="Q19" s="202"/>
      <c r="R19" s="220">
        <v>0</v>
      </c>
      <c r="S19" s="202"/>
      <c r="T19" s="221">
        <f>SUM(N19:R19)</f>
        <v>0</v>
      </c>
      <c r="U19" s="202"/>
      <c r="V19" s="221">
        <f>E19++G19+I19+K19-T19</f>
        <v>1204081</v>
      </c>
      <c r="W19" s="202"/>
      <c r="X19" s="220">
        <v>0</v>
      </c>
      <c r="Y19" s="202"/>
      <c r="Z19" s="220">
        <f>SUM(C19:K19)-T19+X19</f>
        <v>5583335</v>
      </c>
      <c r="AA19" s="190"/>
      <c r="AB19" s="162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ht="14.25">
      <c r="A20" s="218"/>
      <c r="B20" s="180"/>
      <c r="C20" s="209"/>
      <c r="D20" s="209"/>
      <c r="E20" s="209"/>
      <c r="F20" s="209"/>
      <c r="G20" s="209"/>
      <c r="H20" s="209"/>
      <c r="I20" s="209"/>
      <c r="J20" s="197"/>
      <c r="K20" s="209"/>
      <c r="L20" s="197"/>
      <c r="M20" s="197"/>
      <c r="N20" s="209"/>
      <c r="O20" s="209"/>
      <c r="P20" s="209"/>
      <c r="Q20" s="209"/>
      <c r="R20" s="209"/>
      <c r="S20" s="209"/>
      <c r="T20" s="217">
        <f>SUM(N20:R20)</f>
        <v>0</v>
      </c>
      <c r="U20" s="209"/>
      <c r="V20" s="217">
        <f>E20++G20+I20+K20-T20</f>
        <v>0</v>
      </c>
      <c r="W20" s="209"/>
      <c r="X20" s="209">
        <v>0</v>
      </c>
      <c r="Y20" s="209"/>
      <c r="Z20" s="209">
        <f>SUM(C20:K20)-T20+X20</f>
        <v>0</v>
      </c>
      <c r="AA20" s="190"/>
      <c r="AB20" s="162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ht="16.5" customHeight="1">
      <c r="A21" s="222" t="s">
        <v>211</v>
      </c>
      <c r="B21" s="180"/>
      <c r="C21" s="212">
        <f>SUM(C17:C20)</f>
        <v>4765475</v>
      </c>
      <c r="D21" s="212"/>
      <c r="E21" s="212">
        <f>SUM(E17:E20)</f>
        <v>120000</v>
      </c>
      <c r="F21" s="212"/>
      <c r="G21" s="213">
        <f>SUM(G17:G20)</f>
        <v>0</v>
      </c>
      <c r="H21" s="212"/>
      <c r="I21" s="212">
        <f>SUM(I17:I20)</f>
        <v>5079393</v>
      </c>
      <c r="J21" s="214"/>
      <c r="K21" s="212">
        <f>SUM(K17:K20)</f>
        <v>0</v>
      </c>
      <c r="L21" s="214"/>
      <c r="M21" s="214"/>
      <c r="N21" s="212">
        <f>SUM(N17:N20)</f>
        <v>0</v>
      </c>
      <c r="O21" s="212"/>
      <c r="P21" s="212">
        <f>SUM(P17:P20)</f>
        <v>0</v>
      </c>
      <c r="Q21" s="212"/>
      <c r="R21" s="212">
        <f>SUM(R17:R20)</f>
        <v>3975312</v>
      </c>
      <c r="S21" s="212"/>
      <c r="T21" s="212">
        <f>SUM(T17:T20)</f>
        <v>3975312</v>
      </c>
      <c r="U21" s="212"/>
      <c r="V21" s="212">
        <f>SUM(V17:V20)</f>
        <v>1224081</v>
      </c>
      <c r="W21" s="212"/>
      <c r="X21" s="212">
        <f>SUM(X19:X20)</f>
        <v>0</v>
      </c>
      <c r="Y21" s="212"/>
      <c r="Z21" s="213">
        <f>SUM(Z17:Z20)</f>
        <v>5989556</v>
      </c>
      <c r="AA21" s="190"/>
      <c r="AB21" s="162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ht="16.5" customHeight="1">
      <c r="A22" s="195"/>
      <c r="B22" s="197"/>
      <c r="C22" s="208"/>
      <c r="D22" s="209"/>
      <c r="E22" s="208"/>
      <c r="F22" s="209"/>
      <c r="G22" s="209"/>
      <c r="H22" s="209"/>
      <c r="I22" s="208"/>
      <c r="J22" s="197"/>
      <c r="K22" s="208"/>
      <c r="L22" s="210"/>
      <c r="M22" s="210"/>
      <c r="N22" s="208"/>
      <c r="O22" s="209"/>
      <c r="P22" s="208"/>
      <c r="Q22" s="209"/>
      <c r="R22" s="208"/>
      <c r="S22" s="209"/>
      <c r="T22" s="208"/>
      <c r="U22" s="209"/>
      <c r="V22" s="208"/>
      <c r="W22" s="209"/>
      <c r="X22" s="208"/>
      <c r="Y22" s="209"/>
      <c r="Z22" s="209"/>
      <c r="AA22" s="190"/>
      <c r="AB22" s="162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ht="16.5" customHeight="1">
      <c r="A23" s="211"/>
      <c r="B23" s="197"/>
      <c r="C23" s="223"/>
      <c r="D23" s="217"/>
      <c r="E23" s="223"/>
      <c r="F23" s="223"/>
      <c r="G23" s="223"/>
      <c r="H23" s="217"/>
      <c r="I23" s="223"/>
      <c r="J23" s="197"/>
      <c r="K23" s="223"/>
      <c r="L23" s="214"/>
      <c r="M23" s="214"/>
      <c r="N23" s="223"/>
      <c r="O23" s="212"/>
      <c r="P23" s="223"/>
      <c r="Q23" s="212"/>
      <c r="R23" s="223"/>
      <c r="S23" s="212"/>
      <c r="T23" s="223"/>
      <c r="U23" s="212"/>
      <c r="V23" s="223"/>
      <c r="W23" s="212"/>
      <c r="X23" s="223"/>
      <c r="Y23" s="212"/>
      <c r="Z23" s="223"/>
      <c r="AA23" s="190"/>
      <c r="AB23" s="162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 ht="16.5" customHeight="1">
      <c r="A24" s="211"/>
      <c r="B24" s="197"/>
      <c r="C24" s="223"/>
      <c r="D24" s="217"/>
      <c r="E24" s="223"/>
      <c r="F24" s="223"/>
      <c r="G24" s="223"/>
      <c r="H24" s="217"/>
      <c r="I24" s="223"/>
      <c r="J24" s="197"/>
      <c r="K24" s="223"/>
      <c r="L24" s="214"/>
      <c r="M24" s="214"/>
      <c r="N24" s="223"/>
      <c r="O24" s="212"/>
      <c r="P24" s="223"/>
      <c r="Q24" s="212"/>
      <c r="R24" s="223"/>
      <c r="S24" s="212"/>
      <c r="T24" s="223"/>
      <c r="U24" s="212"/>
      <c r="V24" s="223"/>
      <c r="W24" s="212"/>
      <c r="X24" s="223"/>
      <c r="Y24" s="212"/>
      <c r="Z24" s="223"/>
      <c r="AA24" s="190"/>
      <c r="AB24" s="162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ht="16.5" customHeight="1">
      <c r="A25" s="198" t="s">
        <v>228</v>
      </c>
      <c r="B25" s="197"/>
      <c r="C25" s="203">
        <v>0</v>
      </c>
      <c r="D25" s="217"/>
      <c r="E25" s="224">
        <v>0</v>
      </c>
      <c r="F25" s="223"/>
      <c r="G25" s="223"/>
      <c r="H25" s="217"/>
      <c r="I25" s="203">
        <v>850000</v>
      </c>
      <c r="J25" s="197"/>
      <c r="K25" s="203">
        <v>0</v>
      </c>
      <c r="L25" s="214"/>
      <c r="M25" s="214"/>
      <c r="N25" s="203">
        <v>0</v>
      </c>
      <c r="O25" s="212"/>
      <c r="P25" s="203">
        <v>850000</v>
      </c>
      <c r="Q25" s="212"/>
      <c r="R25" s="203">
        <v>0</v>
      </c>
      <c r="S25" s="212"/>
      <c r="T25" s="225">
        <f>SUM(N25:R25)</f>
        <v>850000</v>
      </c>
      <c r="U25" s="212"/>
      <c r="V25" s="225">
        <f>E25++G25+I25+K25-T25</f>
        <v>0</v>
      </c>
      <c r="W25" s="212"/>
      <c r="X25" s="223"/>
      <c r="Y25" s="212"/>
      <c r="Z25" s="203">
        <f>SUM(C25:K25)-T25+X25</f>
        <v>0</v>
      </c>
      <c r="AA25" s="190"/>
      <c r="AB25" s="162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</row>
    <row r="26" spans="1:256" ht="16.5" customHeight="1">
      <c r="A26" s="198"/>
      <c r="B26" s="197"/>
      <c r="C26" s="223"/>
      <c r="D26" s="217"/>
      <c r="E26" s="223"/>
      <c r="F26" s="223"/>
      <c r="G26" s="223"/>
      <c r="H26" s="217"/>
      <c r="I26" s="223"/>
      <c r="J26" s="197"/>
      <c r="K26" s="223"/>
      <c r="L26" s="214"/>
      <c r="M26" s="214"/>
      <c r="N26" s="223"/>
      <c r="O26" s="212"/>
      <c r="P26" s="223"/>
      <c r="Q26" s="212"/>
      <c r="R26" s="223"/>
      <c r="S26" s="212"/>
      <c r="T26" s="223"/>
      <c r="U26" s="212"/>
      <c r="V26" s="223"/>
      <c r="W26" s="212"/>
      <c r="X26" s="223"/>
      <c r="Y26" s="212"/>
      <c r="Z26" s="223"/>
      <c r="AA26" s="190"/>
      <c r="AB26" s="162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</row>
    <row r="27" spans="1:256" ht="16.5" customHeight="1">
      <c r="A27" s="211"/>
      <c r="B27" s="197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90"/>
      <c r="AB27" s="162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256" ht="16.5" customHeight="1">
      <c r="A28" s="195"/>
      <c r="B28" s="197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90"/>
      <c r="AB28" s="162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</row>
    <row r="29" spans="1:256" ht="16.5" customHeight="1" thickBot="1">
      <c r="A29" s="211" t="s">
        <v>212</v>
      </c>
      <c r="B29" s="209"/>
      <c r="C29" s="226">
        <f>SUM(C13,C21,C25)</f>
        <v>8083082</v>
      </c>
      <c r="D29" s="202"/>
      <c r="E29" s="226">
        <f>SUM(E13,E21,E25)</f>
        <v>8060000</v>
      </c>
      <c r="F29" s="212"/>
      <c r="G29" s="226" t="e">
        <f>SUM(G13,G21,#REF!,#REF!)</f>
        <v>#REF!</v>
      </c>
      <c r="H29" s="202"/>
      <c r="I29" s="226">
        <f>SUM(I13,I21,I25)</f>
        <v>5929393</v>
      </c>
      <c r="J29" s="204"/>
      <c r="K29" s="226">
        <f>SUM(K13,K21,K25)</f>
        <v>-5929393</v>
      </c>
      <c r="L29" s="204"/>
      <c r="M29" s="204"/>
      <c r="N29" s="226">
        <f>SUM(N13,N21,N25)</f>
        <v>2587500</v>
      </c>
      <c r="O29" s="202"/>
      <c r="P29" s="226">
        <f>SUM(P13,P21,P25)</f>
        <v>936500</v>
      </c>
      <c r="Q29" s="202"/>
      <c r="R29" s="226">
        <f>SUM(R13,R21,R25)</f>
        <v>3975312</v>
      </c>
      <c r="S29" s="202"/>
      <c r="T29" s="226">
        <f>SUM(T13,T21,T25)</f>
        <v>7499312</v>
      </c>
      <c r="U29" s="202"/>
      <c r="V29" s="226">
        <f>SUM(V13,V21,V25)</f>
        <v>560688</v>
      </c>
      <c r="W29" s="202"/>
      <c r="X29" s="226" t="e">
        <f>SUM(X13,X21,#REF!,#REF!)</f>
        <v>#REF!</v>
      </c>
      <c r="Y29" s="212"/>
      <c r="Z29" s="226">
        <f>SUM(Z13,Z21,Z25)</f>
        <v>8643770</v>
      </c>
      <c r="AA29" s="205"/>
      <c r="AB29" s="206"/>
      <c r="AC29" s="22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</row>
    <row r="30" spans="1:256" ht="14.25" customHeight="1" thickTop="1">
      <c r="A30" s="228"/>
      <c r="B30" s="229"/>
      <c r="C30" s="229"/>
      <c r="D30" s="229"/>
      <c r="E30" s="229"/>
      <c r="F30" s="229"/>
      <c r="G30" s="229"/>
      <c r="H30" s="229"/>
      <c r="I30" s="229"/>
      <c r="J30" s="230"/>
      <c r="K30" s="229"/>
      <c r="L30" s="230"/>
      <c r="M30" s="230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1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</row>
    <row r="31" spans="9:256" ht="12" customHeight="1">
      <c r="I31" s="232"/>
      <c r="J31" s="233"/>
      <c r="L31" s="233"/>
      <c r="M31" s="233"/>
      <c r="N31" s="164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0:256" ht="12" customHeight="1">
      <c r="J32" s="233"/>
      <c r="L32" s="233"/>
      <c r="M32" s="233"/>
      <c r="N32" s="164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0:26" s="163" customFormat="1" ht="12" customHeight="1">
      <c r="J33" s="233"/>
      <c r="K33" s="164"/>
      <c r="L33" s="233"/>
      <c r="M33" s="233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234"/>
      <c r="Z33" s="164"/>
    </row>
    <row r="34" spans="10:26" s="163" customFormat="1" ht="12" customHeight="1">
      <c r="J34" s="233"/>
      <c r="K34" s="164"/>
      <c r="L34" s="233"/>
      <c r="M34" s="233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234"/>
      <c r="Z34" s="164"/>
    </row>
    <row r="35" spans="10:26" s="163" customFormat="1" ht="12" customHeight="1">
      <c r="J35" s="233"/>
      <c r="L35" s="233"/>
      <c r="M35" s="233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234"/>
      <c r="Z35" s="164"/>
    </row>
    <row r="36" spans="10:26" s="163" customFormat="1" ht="12" customHeight="1">
      <c r="J36" s="233"/>
      <c r="K36" s="164"/>
      <c r="L36" s="233"/>
      <c r="M36" s="233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234"/>
      <c r="Z36" s="164"/>
    </row>
    <row r="37" spans="10:26" s="163" customFormat="1" ht="12" customHeight="1">
      <c r="J37" s="233"/>
      <c r="K37" s="164"/>
      <c r="L37" s="233"/>
      <c r="M37" s="233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234"/>
      <c r="Z37" s="164"/>
    </row>
    <row r="38" spans="10:26" s="163" customFormat="1" ht="12" customHeight="1">
      <c r="J38" s="233"/>
      <c r="K38" s="164"/>
      <c r="L38" s="233"/>
      <c r="M38" s="233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234"/>
      <c r="Z38" s="164"/>
    </row>
    <row r="39" spans="10:26" s="163" customFormat="1" ht="12" customHeight="1">
      <c r="J39" s="233"/>
      <c r="K39" s="164"/>
      <c r="L39" s="233"/>
      <c r="M39" s="233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234"/>
      <c r="Z39" s="164"/>
    </row>
    <row r="40" spans="10:26" s="163" customFormat="1" ht="12" customHeight="1">
      <c r="J40" s="233"/>
      <c r="K40" s="164"/>
      <c r="L40" s="233"/>
      <c r="M40" s="233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234"/>
      <c r="Z40" s="164"/>
    </row>
    <row r="41" spans="10:26" s="163" customFormat="1" ht="12" customHeight="1">
      <c r="J41" s="233"/>
      <c r="K41" s="164"/>
      <c r="L41" s="233"/>
      <c r="M41" s="233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234"/>
      <c r="Z41" s="164"/>
    </row>
    <row r="42" spans="10:26" s="163" customFormat="1" ht="12" customHeight="1">
      <c r="J42" s="233"/>
      <c r="K42" s="164"/>
      <c r="L42" s="233"/>
      <c r="M42" s="233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234"/>
      <c r="Z42" s="164"/>
    </row>
    <row r="43" spans="10:26" s="163" customFormat="1" ht="12" customHeight="1">
      <c r="J43" s="233"/>
      <c r="K43" s="164"/>
      <c r="L43" s="233"/>
      <c r="M43" s="233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234"/>
      <c r="Z43" s="164"/>
    </row>
    <row r="44" spans="10:26" s="163" customFormat="1" ht="12" customHeight="1">
      <c r="J44" s="233"/>
      <c r="K44" s="164"/>
      <c r="L44" s="233"/>
      <c r="M44" s="233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234"/>
      <c r="Z44" s="164"/>
    </row>
    <row r="45" spans="10:26" s="163" customFormat="1" ht="12" customHeight="1">
      <c r="J45" s="233"/>
      <c r="K45" s="164"/>
      <c r="L45" s="233"/>
      <c r="M45" s="233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234"/>
      <c r="Z45" s="164"/>
    </row>
    <row r="46" spans="10:26" s="163" customFormat="1" ht="12" customHeight="1">
      <c r="J46" s="233"/>
      <c r="K46" s="164"/>
      <c r="L46" s="233"/>
      <c r="M46" s="233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234"/>
      <c r="Z46" s="164"/>
    </row>
    <row r="47" spans="10:26" s="163" customFormat="1" ht="12" customHeight="1">
      <c r="J47" s="233"/>
      <c r="K47" s="164"/>
      <c r="L47" s="233"/>
      <c r="M47" s="233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234"/>
      <c r="Z47" s="164"/>
    </row>
    <row r="48" spans="10:26" s="163" customFormat="1" ht="12" customHeight="1">
      <c r="J48" s="233"/>
      <c r="K48" s="164"/>
      <c r="L48" s="233"/>
      <c r="M48" s="233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234"/>
      <c r="Z48" s="164"/>
    </row>
    <row r="49" spans="10:26" s="163" customFormat="1" ht="12" customHeight="1">
      <c r="J49" s="233"/>
      <c r="K49" s="164"/>
      <c r="L49" s="233"/>
      <c r="M49" s="233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234"/>
      <c r="Z49" s="164"/>
    </row>
    <row r="50" spans="10:26" s="163" customFormat="1" ht="14.25">
      <c r="J50" s="233"/>
      <c r="K50" s="164"/>
      <c r="L50" s="233"/>
      <c r="M50" s="233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234"/>
      <c r="Z50" s="164"/>
    </row>
    <row r="51" spans="10:26" s="163" customFormat="1" ht="14.25">
      <c r="J51" s="233"/>
      <c r="K51" s="164"/>
      <c r="L51" s="233"/>
      <c r="M51" s="233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234"/>
      <c r="Z51" s="164"/>
    </row>
    <row r="52" spans="10:26" s="163" customFormat="1" ht="14.25">
      <c r="J52" s="233"/>
      <c r="K52" s="164"/>
      <c r="L52" s="233"/>
      <c r="M52" s="233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234"/>
      <c r="Z52" s="164"/>
    </row>
    <row r="53" spans="10:26" s="163" customFormat="1" ht="14.25">
      <c r="J53" s="233"/>
      <c r="K53" s="164"/>
      <c r="L53" s="233"/>
      <c r="M53" s="233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234"/>
      <c r="Z53" s="164"/>
    </row>
    <row r="54" spans="10:26" s="163" customFormat="1" ht="14.25">
      <c r="J54" s="233"/>
      <c r="K54" s="164"/>
      <c r="L54" s="233"/>
      <c r="M54" s="233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234"/>
      <c r="Z54" s="164"/>
    </row>
    <row r="55" spans="10:26" s="163" customFormat="1" ht="14.25">
      <c r="J55" s="233"/>
      <c r="K55" s="164"/>
      <c r="L55" s="233"/>
      <c r="M55" s="233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234"/>
      <c r="Z55" s="164"/>
    </row>
    <row r="56" spans="10:26" s="163" customFormat="1" ht="14.25">
      <c r="J56" s="233"/>
      <c r="K56" s="164"/>
      <c r="L56" s="233"/>
      <c r="M56" s="233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234"/>
      <c r="Z56" s="164"/>
    </row>
    <row r="57" spans="10:26" s="163" customFormat="1" ht="14.25">
      <c r="J57" s="233"/>
      <c r="K57" s="164"/>
      <c r="L57" s="233"/>
      <c r="M57" s="233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234"/>
      <c r="Z57" s="164"/>
    </row>
    <row r="58" spans="10:26" s="163" customFormat="1" ht="14.25">
      <c r="J58" s="233"/>
      <c r="K58" s="164"/>
      <c r="L58" s="233"/>
      <c r="M58" s="233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234"/>
      <c r="Z58" s="164"/>
    </row>
    <row r="59" spans="10:26" s="163" customFormat="1" ht="14.25">
      <c r="J59" s="233"/>
      <c r="K59" s="164"/>
      <c r="L59" s="233"/>
      <c r="M59" s="233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234"/>
      <c r="Z59" s="164"/>
    </row>
    <row r="60" spans="10:26" s="163" customFormat="1" ht="14.25">
      <c r="J60" s="233"/>
      <c r="K60" s="164"/>
      <c r="L60" s="233"/>
      <c r="M60" s="233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234"/>
      <c r="Z60" s="164"/>
    </row>
    <row r="61" spans="10:26" s="163" customFormat="1" ht="14.25">
      <c r="J61" s="233"/>
      <c r="K61" s="164"/>
      <c r="L61" s="233"/>
      <c r="M61" s="233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234"/>
      <c r="Z61" s="164"/>
    </row>
    <row r="62" spans="10:26" s="163" customFormat="1" ht="14.25">
      <c r="J62" s="233"/>
      <c r="K62" s="164"/>
      <c r="L62" s="233"/>
      <c r="M62" s="233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234"/>
      <c r="Z62" s="164"/>
    </row>
    <row r="63" spans="10:26" s="163" customFormat="1" ht="14.25">
      <c r="J63" s="233"/>
      <c r="K63" s="164"/>
      <c r="L63" s="233"/>
      <c r="M63" s="233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234"/>
      <c r="Z63" s="164"/>
    </row>
    <row r="64" spans="10:26" s="163" customFormat="1" ht="14.25">
      <c r="J64" s="233"/>
      <c r="K64" s="164"/>
      <c r="L64" s="233"/>
      <c r="M64" s="233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234"/>
      <c r="Z64" s="164"/>
    </row>
    <row r="65" spans="10:256" ht="14.25">
      <c r="J65" s="233"/>
      <c r="L65" s="233"/>
      <c r="M65" s="233"/>
      <c r="N65" s="164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3"/>
      <c r="FT65" s="163"/>
      <c r="FU65" s="163"/>
      <c r="FV65" s="163"/>
      <c r="FW65" s="163"/>
      <c r="FX65" s="163"/>
      <c r="FY65" s="163"/>
      <c r="FZ65" s="163"/>
      <c r="GA65" s="163"/>
      <c r="GB65" s="163"/>
      <c r="GC65" s="163"/>
      <c r="GD65" s="163"/>
      <c r="GE65" s="163"/>
      <c r="GF65" s="163"/>
      <c r="GG65" s="163"/>
      <c r="GH65" s="163"/>
      <c r="GI65" s="163"/>
      <c r="GJ65" s="163"/>
      <c r="GK65" s="163"/>
      <c r="GL65" s="163"/>
      <c r="GM65" s="163"/>
      <c r="GN65" s="163"/>
      <c r="GO65" s="163"/>
      <c r="GP65" s="163"/>
      <c r="GQ65" s="163"/>
      <c r="GR65" s="163"/>
      <c r="GS65" s="163"/>
      <c r="GT65" s="163"/>
      <c r="GU65" s="163"/>
      <c r="GV65" s="163"/>
      <c r="GW65" s="163"/>
      <c r="GX65" s="163"/>
      <c r="GY65" s="163"/>
      <c r="GZ65" s="163"/>
      <c r="HA65" s="163"/>
      <c r="HB65" s="163"/>
      <c r="HC65" s="163"/>
      <c r="HD65" s="163"/>
      <c r="HE65" s="163"/>
      <c r="HF65" s="163"/>
      <c r="HG65" s="163"/>
      <c r="HH65" s="163"/>
      <c r="HI65" s="163"/>
      <c r="HJ65" s="163"/>
      <c r="HK65" s="163"/>
      <c r="HL65" s="163"/>
      <c r="HM65" s="163"/>
      <c r="HN65" s="163"/>
      <c r="HO65" s="163"/>
      <c r="HP65" s="163"/>
      <c r="HQ65" s="163"/>
      <c r="HR65" s="163"/>
      <c r="HS65" s="163"/>
      <c r="HT65" s="163"/>
      <c r="HU65" s="163"/>
      <c r="HV65" s="163"/>
      <c r="HW65" s="163"/>
      <c r="HX65" s="163"/>
      <c r="HY65" s="163"/>
      <c r="HZ65" s="163"/>
      <c r="IA65" s="163"/>
      <c r="IB65" s="163"/>
      <c r="IC65" s="163"/>
      <c r="ID65" s="163"/>
      <c r="IE65" s="163"/>
      <c r="IF65" s="163"/>
      <c r="IG65" s="163"/>
      <c r="IH65" s="163"/>
      <c r="II65" s="163"/>
      <c r="IJ65" s="163"/>
      <c r="IK65" s="163"/>
      <c r="IL65" s="163"/>
      <c r="IM65" s="163"/>
      <c r="IN65" s="163"/>
      <c r="IO65" s="163"/>
      <c r="IP65" s="163"/>
      <c r="IQ65" s="163"/>
      <c r="IR65" s="163"/>
      <c r="IS65" s="163"/>
      <c r="IT65" s="163"/>
      <c r="IU65" s="163"/>
      <c r="IV65" s="163"/>
    </row>
    <row r="66" spans="10:256" ht="14.25">
      <c r="J66" s="233"/>
      <c r="L66" s="233"/>
      <c r="M66" s="233"/>
      <c r="N66" s="164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0:256" ht="14.25">
      <c r="J67" s="233"/>
      <c r="L67" s="233"/>
      <c r="M67" s="233"/>
      <c r="N67" s="164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0:256" ht="14.25">
      <c r="J68" s="233"/>
      <c r="L68" s="233"/>
      <c r="M68" s="233"/>
      <c r="N68" s="164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0:256" ht="14.25">
      <c r="J69" s="233"/>
      <c r="L69" s="233"/>
      <c r="M69" s="233"/>
      <c r="N69" s="164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  <row r="70" spans="10:256" ht="14.25">
      <c r="J70" s="233"/>
      <c r="L70" s="233"/>
      <c r="M70" s="233"/>
      <c r="N70" s="164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3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3"/>
      <c r="FT70" s="163"/>
      <c r="FU70" s="163"/>
      <c r="FV70" s="163"/>
      <c r="FW70" s="163"/>
      <c r="FX70" s="163"/>
      <c r="FY70" s="163"/>
      <c r="FZ70" s="163"/>
      <c r="GA70" s="163"/>
      <c r="GB70" s="163"/>
      <c r="GC70" s="163"/>
      <c r="GD70" s="163"/>
      <c r="GE70" s="163"/>
      <c r="GF70" s="163"/>
      <c r="GG70" s="163"/>
      <c r="GH70" s="163"/>
      <c r="GI70" s="163"/>
      <c r="GJ70" s="163"/>
      <c r="GK70" s="163"/>
      <c r="GL70" s="163"/>
      <c r="GM70" s="163"/>
      <c r="GN70" s="163"/>
      <c r="GO70" s="163"/>
      <c r="GP70" s="163"/>
      <c r="GQ70" s="163"/>
      <c r="GR70" s="163"/>
      <c r="GS70" s="163"/>
      <c r="GT70" s="163"/>
      <c r="GU70" s="163"/>
      <c r="GV70" s="163"/>
      <c r="GW70" s="163"/>
      <c r="GX70" s="163"/>
      <c r="GY70" s="163"/>
      <c r="GZ70" s="163"/>
      <c r="HA70" s="163"/>
      <c r="HB70" s="163"/>
      <c r="HC70" s="163"/>
      <c r="HD70" s="163"/>
      <c r="HE70" s="163"/>
      <c r="HF70" s="163"/>
      <c r="HG70" s="163"/>
      <c r="HH70" s="163"/>
      <c r="HI70" s="163"/>
      <c r="HJ70" s="163"/>
      <c r="HK70" s="163"/>
      <c r="HL70" s="163"/>
      <c r="HM70" s="163"/>
      <c r="HN70" s="163"/>
      <c r="HO70" s="163"/>
      <c r="HP70" s="163"/>
      <c r="HQ70" s="163"/>
      <c r="HR70" s="163"/>
      <c r="HS70" s="163"/>
      <c r="HT70" s="163"/>
      <c r="HU70" s="163"/>
      <c r="HV70" s="163"/>
      <c r="HW70" s="163"/>
      <c r="HX70" s="163"/>
      <c r="HY70" s="163"/>
      <c r="HZ70" s="163"/>
      <c r="IA70" s="163"/>
      <c r="IB70" s="163"/>
      <c r="IC70" s="163"/>
      <c r="ID70" s="163"/>
      <c r="IE70" s="163"/>
      <c r="IF70" s="163"/>
      <c r="IG70" s="163"/>
      <c r="IH70" s="163"/>
      <c r="II70" s="163"/>
      <c r="IJ70" s="163"/>
      <c r="IK70" s="163"/>
      <c r="IL70" s="163"/>
      <c r="IM70" s="163"/>
      <c r="IN70" s="163"/>
      <c r="IO70" s="163"/>
      <c r="IP70" s="163"/>
      <c r="IQ70" s="163"/>
      <c r="IR70" s="163"/>
      <c r="IS70" s="163"/>
      <c r="IT70" s="163"/>
      <c r="IU70" s="163"/>
      <c r="IV70" s="163"/>
    </row>
    <row r="71" spans="10:256" ht="14.25">
      <c r="J71" s="233"/>
      <c r="L71" s="233"/>
      <c r="M71" s="233"/>
      <c r="N71" s="164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</row>
    <row r="72" spans="10:256" ht="14.25">
      <c r="J72" s="233"/>
      <c r="L72" s="233"/>
      <c r="M72" s="233"/>
      <c r="N72" s="164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  <c r="EG72" s="163"/>
      <c r="EH72" s="163"/>
      <c r="EI72" s="163"/>
      <c r="EJ72" s="163"/>
      <c r="EK72" s="163"/>
      <c r="EL72" s="163"/>
      <c r="EM72" s="163"/>
      <c r="EN72" s="163"/>
      <c r="EO72" s="163"/>
      <c r="EP72" s="163"/>
      <c r="EQ72" s="163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3"/>
      <c r="FC72" s="163"/>
      <c r="FD72" s="163"/>
      <c r="FE72" s="163"/>
      <c r="FF72" s="163"/>
      <c r="FG72" s="163"/>
      <c r="FH72" s="163"/>
      <c r="FI72" s="163"/>
      <c r="FJ72" s="163"/>
      <c r="FK72" s="163"/>
      <c r="FL72" s="163"/>
      <c r="FM72" s="163"/>
      <c r="FN72" s="163"/>
      <c r="FO72" s="163"/>
      <c r="FP72" s="163"/>
      <c r="FQ72" s="163"/>
      <c r="FR72" s="163"/>
      <c r="FS72" s="163"/>
      <c r="FT72" s="163"/>
      <c r="FU72" s="163"/>
      <c r="FV72" s="163"/>
      <c r="FW72" s="163"/>
      <c r="FX72" s="163"/>
      <c r="FY72" s="163"/>
      <c r="FZ72" s="163"/>
      <c r="GA72" s="163"/>
      <c r="GB72" s="163"/>
      <c r="GC72" s="163"/>
      <c r="GD72" s="163"/>
      <c r="GE72" s="163"/>
      <c r="GF72" s="163"/>
      <c r="GG72" s="163"/>
      <c r="GH72" s="163"/>
      <c r="GI72" s="163"/>
      <c r="GJ72" s="163"/>
      <c r="GK72" s="163"/>
      <c r="GL72" s="163"/>
      <c r="GM72" s="163"/>
      <c r="GN72" s="163"/>
      <c r="GO72" s="163"/>
      <c r="GP72" s="163"/>
      <c r="GQ72" s="163"/>
      <c r="GR72" s="163"/>
      <c r="GS72" s="163"/>
      <c r="GT72" s="163"/>
      <c r="GU72" s="163"/>
      <c r="GV72" s="163"/>
      <c r="GW72" s="163"/>
      <c r="GX72" s="163"/>
      <c r="GY72" s="163"/>
      <c r="GZ72" s="163"/>
      <c r="HA72" s="163"/>
      <c r="HB72" s="163"/>
      <c r="HC72" s="163"/>
      <c r="HD72" s="163"/>
      <c r="HE72" s="163"/>
      <c r="HF72" s="163"/>
      <c r="HG72" s="163"/>
      <c r="HH72" s="163"/>
      <c r="HI72" s="163"/>
      <c r="HJ72" s="163"/>
      <c r="HK72" s="163"/>
      <c r="HL72" s="163"/>
      <c r="HM72" s="163"/>
      <c r="HN72" s="163"/>
      <c r="HO72" s="163"/>
      <c r="HP72" s="163"/>
      <c r="HQ72" s="163"/>
      <c r="HR72" s="163"/>
      <c r="HS72" s="163"/>
      <c r="HT72" s="163"/>
      <c r="HU72" s="163"/>
      <c r="HV72" s="163"/>
      <c r="HW72" s="163"/>
      <c r="HX72" s="163"/>
      <c r="HY72" s="163"/>
      <c r="HZ72" s="163"/>
      <c r="IA72" s="163"/>
      <c r="IB72" s="163"/>
      <c r="IC72" s="163"/>
      <c r="ID72" s="163"/>
      <c r="IE72" s="163"/>
      <c r="IF72" s="163"/>
      <c r="IG72" s="163"/>
      <c r="IH72" s="163"/>
      <c r="II72" s="163"/>
      <c r="IJ72" s="163"/>
      <c r="IK72" s="163"/>
      <c r="IL72" s="163"/>
      <c r="IM72" s="163"/>
      <c r="IN72" s="163"/>
      <c r="IO72" s="163"/>
      <c r="IP72" s="163"/>
      <c r="IQ72" s="163"/>
      <c r="IR72" s="163"/>
      <c r="IS72" s="163"/>
      <c r="IT72" s="163"/>
      <c r="IU72" s="163"/>
      <c r="IV72" s="163"/>
    </row>
    <row r="73" spans="10:256" ht="14.25">
      <c r="J73" s="233"/>
      <c r="L73" s="233"/>
      <c r="M73" s="233"/>
      <c r="N73" s="164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  <c r="HD73" s="163"/>
      <c r="HE73" s="163"/>
      <c r="HF73" s="163"/>
      <c r="HG73" s="163"/>
      <c r="HH73" s="163"/>
      <c r="HI73" s="163"/>
      <c r="HJ73" s="163"/>
      <c r="HK73" s="163"/>
      <c r="HL73" s="163"/>
      <c r="HM73" s="163"/>
      <c r="HN73" s="163"/>
      <c r="HO73" s="163"/>
      <c r="HP73" s="163"/>
      <c r="HQ73" s="163"/>
      <c r="HR73" s="163"/>
      <c r="HS73" s="163"/>
      <c r="HT73" s="163"/>
      <c r="HU73" s="163"/>
      <c r="HV73" s="163"/>
      <c r="HW73" s="163"/>
      <c r="HX73" s="163"/>
      <c r="HY73" s="163"/>
      <c r="HZ73" s="163"/>
      <c r="IA73" s="163"/>
      <c r="IB73" s="163"/>
      <c r="IC73" s="163"/>
      <c r="ID73" s="163"/>
      <c r="IE73" s="163"/>
      <c r="IF73" s="163"/>
      <c r="IG73" s="163"/>
      <c r="IH73" s="163"/>
      <c r="II73" s="163"/>
      <c r="IJ73" s="163"/>
      <c r="IK73" s="163"/>
      <c r="IL73" s="163"/>
      <c r="IM73" s="163"/>
      <c r="IN73" s="163"/>
      <c r="IO73" s="163"/>
      <c r="IP73" s="163"/>
      <c r="IQ73" s="163"/>
      <c r="IR73" s="163"/>
      <c r="IS73" s="163"/>
      <c r="IT73" s="163"/>
      <c r="IU73" s="163"/>
      <c r="IV73" s="163"/>
    </row>
    <row r="74" spans="10:256" ht="14.25">
      <c r="J74" s="233"/>
      <c r="L74" s="233"/>
      <c r="M74" s="233"/>
      <c r="N74" s="164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  <c r="FF74" s="163"/>
      <c r="FG74" s="163"/>
      <c r="FH74" s="163"/>
      <c r="FI74" s="163"/>
      <c r="FJ74" s="163"/>
      <c r="FK74" s="163"/>
      <c r="FL74" s="163"/>
      <c r="FM74" s="163"/>
      <c r="FN74" s="163"/>
      <c r="FO74" s="163"/>
      <c r="FP74" s="163"/>
      <c r="FQ74" s="163"/>
      <c r="FR74" s="163"/>
      <c r="FS74" s="163"/>
      <c r="FT74" s="163"/>
      <c r="FU74" s="163"/>
      <c r="FV74" s="163"/>
      <c r="FW74" s="163"/>
      <c r="FX74" s="163"/>
      <c r="FY74" s="163"/>
      <c r="FZ74" s="163"/>
      <c r="GA74" s="163"/>
      <c r="GB74" s="163"/>
      <c r="GC74" s="163"/>
      <c r="GD74" s="163"/>
      <c r="GE74" s="163"/>
      <c r="GF74" s="163"/>
      <c r="GG74" s="163"/>
      <c r="GH74" s="163"/>
      <c r="GI74" s="163"/>
      <c r="GJ74" s="163"/>
      <c r="GK74" s="163"/>
      <c r="GL74" s="163"/>
      <c r="GM74" s="163"/>
      <c r="GN74" s="163"/>
      <c r="GO74" s="163"/>
      <c r="GP74" s="163"/>
      <c r="GQ74" s="163"/>
      <c r="GR74" s="163"/>
      <c r="GS74" s="163"/>
      <c r="GT74" s="163"/>
      <c r="GU74" s="163"/>
      <c r="GV74" s="163"/>
      <c r="GW74" s="163"/>
      <c r="GX74" s="163"/>
      <c r="GY74" s="163"/>
      <c r="GZ74" s="163"/>
      <c r="HA74" s="163"/>
      <c r="HB74" s="163"/>
      <c r="HC74" s="163"/>
      <c r="HD74" s="163"/>
      <c r="HE74" s="163"/>
      <c r="HF74" s="163"/>
      <c r="HG74" s="163"/>
      <c r="HH74" s="163"/>
      <c r="HI74" s="163"/>
      <c r="HJ74" s="163"/>
      <c r="HK74" s="163"/>
      <c r="HL74" s="163"/>
      <c r="HM74" s="163"/>
      <c r="HN74" s="163"/>
      <c r="HO74" s="163"/>
      <c r="HP74" s="163"/>
      <c r="HQ74" s="163"/>
      <c r="HR74" s="163"/>
      <c r="HS74" s="163"/>
      <c r="HT74" s="163"/>
      <c r="HU74" s="163"/>
      <c r="HV74" s="163"/>
      <c r="HW74" s="163"/>
      <c r="HX74" s="163"/>
      <c r="HY74" s="163"/>
      <c r="HZ74" s="163"/>
      <c r="IA74" s="163"/>
      <c r="IB74" s="163"/>
      <c r="IC74" s="163"/>
      <c r="ID74" s="163"/>
      <c r="IE74" s="163"/>
      <c r="IF74" s="163"/>
      <c r="IG74" s="163"/>
      <c r="IH74" s="163"/>
      <c r="II74" s="163"/>
      <c r="IJ74" s="163"/>
      <c r="IK74" s="163"/>
      <c r="IL74" s="163"/>
      <c r="IM74" s="163"/>
      <c r="IN74" s="163"/>
      <c r="IO74" s="163"/>
      <c r="IP74" s="163"/>
      <c r="IQ74" s="163"/>
      <c r="IR74" s="163"/>
      <c r="IS74" s="163"/>
      <c r="IT74" s="163"/>
      <c r="IU74" s="163"/>
      <c r="IV74" s="163"/>
    </row>
    <row r="75" spans="10:256" ht="14.25">
      <c r="J75" s="233"/>
      <c r="L75" s="233"/>
      <c r="M75" s="233"/>
      <c r="N75" s="164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  <c r="FF75" s="163"/>
      <c r="FG75" s="163"/>
      <c r="FH75" s="163"/>
      <c r="FI75" s="163"/>
      <c r="FJ75" s="163"/>
      <c r="FK75" s="163"/>
      <c r="FL75" s="163"/>
      <c r="FM75" s="163"/>
      <c r="FN75" s="163"/>
      <c r="FO75" s="163"/>
      <c r="FP75" s="163"/>
      <c r="FQ75" s="163"/>
      <c r="FR75" s="163"/>
      <c r="FS75" s="163"/>
      <c r="FT75" s="163"/>
      <c r="FU75" s="163"/>
      <c r="FV75" s="163"/>
      <c r="FW75" s="163"/>
      <c r="FX75" s="163"/>
      <c r="FY75" s="163"/>
      <c r="FZ75" s="163"/>
      <c r="GA75" s="163"/>
      <c r="GB75" s="163"/>
      <c r="GC75" s="163"/>
      <c r="GD75" s="163"/>
      <c r="GE75" s="163"/>
      <c r="GF75" s="163"/>
      <c r="GG75" s="163"/>
      <c r="GH75" s="163"/>
      <c r="GI75" s="163"/>
      <c r="GJ75" s="163"/>
      <c r="GK75" s="163"/>
      <c r="GL75" s="163"/>
      <c r="GM75" s="163"/>
      <c r="GN75" s="163"/>
      <c r="GO75" s="163"/>
      <c r="GP75" s="163"/>
      <c r="GQ75" s="163"/>
      <c r="GR75" s="163"/>
      <c r="GS75" s="163"/>
      <c r="GT75" s="163"/>
      <c r="GU75" s="163"/>
      <c r="GV75" s="163"/>
      <c r="GW75" s="163"/>
      <c r="GX75" s="163"/>
      <c r="GY75" s="163"/>
      <c r="GZ75" s="163"/>
      <c r="HA75" s="163"/>
      <c r="HB75" s="163"/>
      <c r="HC75" s="163"/>
      <c r="HD75" s="163"/>
      <c r="HE75" s="163"/>
      <c r="HF75" s="163"/>
      <c r="HG75" s="163"/>
      <c r="HH75" s="163"/>
      <c r="HI75" s="163"/>
      <c r="HJ75" s="163"/>
      <c r="HK75" s="163"/>
      <c r="HL75" s="163"/>
      <c r="HM75" s="163"/>
      <c r="HN75" s="163"/>
      <c r="HO75" s="163"/>
      <c r="HP75" s="163"/>
      <c r="HQ75" s="163"/>
      <c r="HR75" s="163"/>
      <c r="HS75" s="163"/>
      <c r="HT75" s="163"/>
      <c r="HU75" s="163"/>
      <c r="HV75" s="163"/>
      <c r="HW75" s="163"/>
      <c r="HX75" s="163"/>
      <c r="HY75" s="163"/>
      <c r="HZ75" s="163"/>
      <c r="IA75" s="163"/>
      <c r="IB75" s="163"/>
      <c r="IC75" s="163"/>
      <c r="ID75" s="163"/>
      <c r="IE75" s="163"/>
      <c r="IF75" s="163"/>
      <c r="IG75" s="163"/>
      <c r="IH75" s="163"/>
      <c r="II75" s="163"/>
      <c r="IJ75" s="163"/>
      <c r="IK75" s="163"/>
      <c r="IL75" s="163"/>
      <c r="IM75" s="163"/>
      <c r="IN75" s="163"/>
      <c r="IO75" s="163"/>
      <c r="IP75" s="163"/>
      <c r="IQ75" s="163"/>
      <c r="IR75" s="163"/>
      <c r="IS75" s="163"/>
      <c r="IT75" s="163"/>
      <c r="IU75" s="163"/>
      <c r="IV75" s="163"/>
    </row>
    <row r="76" spans="10:256" ht="14.25">
      <c r="J76" s="233"/>
      <c r="L76" s="233"/>
      <c r="M76" s="233"/>
      <c r="N76" s="164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  <c r="FF76" s="163"/>
      <c r="FG76" s="163"/>
      <c r="FH76" s="163"/>
      <c r="FI76" s="163"/>
      <c r="FJ76" s="163"/>
      <c r="FK76" s="163"/>
      <c r="FL76" s="163"/>
      <c r="FM76" s="163"/>
      <c r="FN76" s="163"/>
      <c r="FO76" s="163"/>
      <c r="FP76" s="163"/>
      <c r="FQ76" s="163"/>
      <c r="FR76" s="163"/>
      <c r="FS76" s="163"/>
      <c r="FT76" s="163"/>
      <c r="FU76" s="163"/>
      <c r="FV76" s="163"/>
      <c r="FW76" s="163"/>
      <c r="FX76" s="163"/>
      <c r="FY76" s="163"/>
      <c r="FZ76" s="163"/>
      <c r="GA76" s="163"/>
      <c r="GB76" s="163"/>
      <c r="GC76" s="163"/>
      <c r="GD76" s="163"/>
      <c r="GE76" s="163"/>
      <c r="GF76" s="163"/>
      <c r="GG76" s="163"/>
      <c r="GH76" s="163"/>
      <c r="GI76" s="163"/>
      <c r="GJ76" s="163"/>
      <c r="GK76" s="163"/>
      <c r="GL76" s="163"/>
      <c r="GM76" s="163"/>
      <c r="GN76" s="163"/>
      <c r="GO76" s="163"/>
      <c r="GP76" s="163"/>
      <c r="GQ76" s="163"/>
      <c r="GR76" s="163"/>
      <c r="GS76" s="163"/>
      <c r="GT76" s="163"/>
      <c r="GU76" s="163"/>
      <c r="GV76" s="163"/>
      <c r="GW76" s="163"/>
      <c r="GX76" s="163"/>
      <c r="GY76" s="163"/>
      <c r="GZ76" s="163"/>
      <c r="HA76" s="163"/>
      <c r="HB76" s="163"/>
      <c r="HC76" s="163"/>
      <c r="HD76" s="163"/>
      <c r="HE76" s="163"/>
      <c r="HF76" s="163"/>
      <c r="HG76" s="163"/>
      <c r="HH76" s="163"/>
      <c r="HI76" s="163"/>
      <c r="HJ76" s="163"/>
      <c r="HK76" s="163"/>
      <c r="HL76" s="163"/>
      <c r="HM76" s="163"/>
      <c r="HN76" s="163"/>
      <c r="HO76" s="163"/>
      <c r="HP76" s="163"/>
      <c r="HQ76" s="163"/>
      <c r="HR76" s="163"/>
      <c r="HS76" s="163"/>
      <c r="HT76" s="163"/>
      <c r="HU76" s="163"/>
      <c r="HV76" s="163"/>
      <c r="HW76" s="163"/>
      <c r="HX76" s="163"/>
      <c r="HY76" s="163"/>
      <c r="HZ76" s="163"/>
      <c r="IA76" s="163"/>
      <c r="IB76" s="163"/>
      <c r="IC76" s="163"/>
      <c r="ID76" s="163"/>
      <c r="IE76" s="163"/>
      <c r="IF76" s="163"/>
      <c r="IG76" s="163"/>
      <c r="IH76" s="163"/>
      <c r="II76" s="163"/>
      <c r="IJ76" s="163"/>
      <c r="IK76" s="163"/>
      <c r="IL76" s="163"/>
      <c r="IM76" s="163"/>
      <c r="IN76" s="163"/>
      <c r="IO76" s="163"/>
      <c r="IP76" s="163"/>
      <c r="IQ76" s="163"/>
      <c r="IR76" s="163"/>
      <c r="IS76" s="163"/>
      <c r="IT76" s="163"/>
      <c r="IU76" s="163"/>
      <c r="IV76" s="163"/>
    </row>
    <row r="77" spans="10:256" ht="14.25">
      <c r="J77" s="233"/>
      <c r="L77" s="233"/>
      <c r="M77" s="233"/>
      <c r="N77" s="164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3"/>
      <c r="GF77" s="163"/>
      <c r="GG77" s="163"/>
      <c r="GH77" s="163"/>
      <c r="GI77" s="163"/>
      <c r="GJ77" s="163"/>
      <c r="GK77" s="163"/>
      <c r="GL77" s="163"/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  <c r="HT77" s="163"/>
      <c r="HU77" s="163"/>
      <c r="HV77" s="163"/>
      <c r="HW77" s="163"/>
      <c r="HX77" s="163"/>
      <c r="HY77" s="163"/>
      <c r="HZ77" s="163"/>
      <c r="IA77" s="163"/>
      <c r="IB77" s="163"/>
      <c r="IC77" s="163"/>
      <c r="ID77" s="163"/>
      <c r="IE77" s="163"/>
      <c r="IF77" s="163"/>
      <c r="IG77" s="163"/>
      <c r="IH77" s="163"/>
      <c r="II77" s="163"/>
      <c r="IJ77" s="163"/>
      <c r="IK77" s="163"/>
      <c r="IL77" s="163"/>
      <c r="IM77" s="163"/>
      <c r="IN77" s="163"/>
      <c r="IO77" s="163"/>
      <c r="IP77" s="163"/>
      <c r="IQ77" s="163"/>
      <c r="IR77" s="163"/>
      <c r="IS77" s="163"/>
      <c r="IT77" s="163"/>
      <c r="IU77" s="163"/>
      <c r="IV77" s="163"/>
    </row>
    <row r="78" spans="10:256" ht="14.25">
      <c r="J78" s="233"/>
      <c r="L78" s="233"/>
      <c r="M78" s="233"/>
      <c r="N78" s="164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3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3"/>
      <c r="FF78" s="163"/>
      <c r="FG78" s="163"/>
      <c r="FH78" s="163"/>
      <c r="FI78" s="163"/>
      <c r="FJ78" s="163"/>
      <c r="FK78" s="163"/>
      <c r="FL78" s="163"/>
      <c r="FM78" s="163"/>
      <c r="FN78" s="163"/>
      <c r="FO78" s="163"/>
      <c r="FP78" s="163"/>
      <c r="FQ78" s="163"/>
      <c r="FR78" s="163"/>
      <c r="FS78" s="163"/>
      <c r="FT78" s="163"/>
      <c r="FU78" s="163"/>
      <c r="FV78" s="163"/>
      <c r="FW78" s="163"/>
      <c r="FX78" s="163"/>
      <c r="FY78" s="163"/>
      <c r="FZ78" s="163"/>
      <c r="GA78" s="163"/>
      <c r="GB78" s="163"/>
      <c r="GC78" s="163"/>
      <c r="GD78" s="163"/>
      <c r="GE78" s="163"/>
      <c r="GF78" s="163"/>
      <c r="GG78" s="163"/>
      <c r="GH78" s="163"/>
      <c r="GI78" s="163"/>
      <c r="GJ78" s="163"/>
      <c r="GK78" s="163"/>
      <c r="GL78" s="163"/>
      <c r="GM78" s="163"/>
      <c r="GN78" s="163"/>
      <c r="GO78" s="163"/>
      <c r="GP78" s="163"/>
      <c r="GQ78" s="163"/>
      <c r="GR78" s="163"/>
      <c r="GS78" s="163"/>
      <c r="GT78" s="163"/>
      <c r="GU78" s="163"/>
      <c r="GV78" s="163"/>
      <c r="GW78" s="163"/>
      <c r="GX78" s="163"/>
      <c r="GY78" s="163"/>
      <c r="GZ78" s="163"/>
      <c r="HA78" s="163"/>
      <c r="HB78" s="163"/>
      <c r="HC78" s="163"/>
      <c r="HD78" s="163"/>
      <c r="HE78" s="163"/>
      <c r="HF78" s="163"/>
      <c r="HG78" s="163"/>
      <c r="HH78" s="163"/>
      <c r="HI78" s="163"/>
      <c r="HJ78" s="163"/>
      <c r="HK78" s="163"/>
      <c r="HL78" s="163"/>
      <c r="HM78" s="163"/>
      <c r="HN78" s="163"/>
      <c r="HO78" s="163"/>
      <c r="HP78" s="163"/>
      <c r="HQ78" s="163"/>
      <c r="HR78" s="163"/>
      <c r="HS78" s="163"/>
      <c r="HT78" s="163"/>
      <c r="HU78" s="163"/>
      <c r="HV78" s="163"/>
      <c r="HW78" s="163"/>
      <c r="HX78" s="163"/>
      <c r="HY78" s="163"/>
      <c r="HZ78" s="163"/>
      <c r="IA78" s="163"/>
      <c r="IB78" s="163"/>
      <c r="IC78" s="163"/>
      <c r="ID78" s="163"/>
      <c r="IE78" s="163"/>
      <c r="IF78" s="163"/>
      <c r="IG78" s="163"/>
      <c r="IH78" s="163"/>
      <c r="II78" s="163"/>
      <c r="IJ78" s="163"/>
      <c r="IK78" s="163"/>
      <c r="IL78" s="163"/>
      <c r="IM78" s="163"/>
      <c r="IN78" s="163"/>
      <c r="IO78" s="163"/>
      <c r="IP78" s="163"/>
      <c r="IQ78" s="163"/>
      <c r="IR78" s="163"/>
      <c r="IS78" s="163"/>
      <c r="IT78" s="163"/>
      <c r="IU78" s="163"/>
      <c r="IV78" s="163"/>
    </row>
    <row r="79" spans="27:256" ht="14.25"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/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/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63"/>
      <c r="II79" s="163"/>
      <c r="IJ79" s="163"/>
      <c r="IK79" s="163"/>
      <c r="IL79" s="163"/>
      <c r="IM79" s="163"/>
      <c r="IN79" s="163"/>
      <c r="IO79" s="163"/>
      <c r="IP79" s="163"/>
      <c r="IQ79" s="163"/>
      <c r="IR79" s="163"/>
      <c r="IS79" s="163"/>
      <c r="IT79" s="163"/>
      <c r="IU79" s="163"/>
      <c r="IV79" s="163"/>
    </row>
    <row r="80" spans="1:256" ht="14.2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L80" s="163"/>
      <c r="M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2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3"/>
      <c r="FH80" s="163"/>
      <c r="FI80" s="163"/>
      <c r="FJ80" s="163"/>
      <c r="FK80" s="163"/>
      <c r="FL80" s="163"/>
      <c r="FM80" s="163"/>
      <c r="FN80" s="163"/>
      <c r="FO80" s="163"/>
      <c r="FP80" s="163"/>
      <c r="FQ80" s="163"/>
      <c r="FR80" s="163"/>
      <c r="FS80" s="163"/>
      <c r="FT80" s="163"/>
      <c r="FU80" s="163"/>
      <c r="FV80" s="163"/>
      <c r="FW80" s="163"/>
      <c r="FX80" s="163"/>
      <c r="FY80" s="163"/>
      <c r="FZ80" s="163"/>
      <c r="GA80" s="163"/>
      <c r="GB80" s="163"/>
      <c r="GC80" s="163"/>
      <c r="GD80" s="163"/>
      <c r="GE80" s="163"/>
      <c r="GF80" s="163"/>
      <c r="GG80" s="163"/>
      <c r="GH80" s="163"/>
      <c r="GI80" s="163"/>
      <c r="GJ80" s="163"/>
      <c r="GK80" s="163"/>
      <c r="GL80" s="163"/>
      <c r="GM80" s="163"/>
      <c r="GN80" s="163"/>
      <c r="GO80" s="163"/>
      <c r="GP80" s="163"/>
      <c r="GQ80" s="163"/>
      <c r="GR80" s="163"/>
      <c r="GS80" s="163"/>
      <c r="GT80" s="163"/>
      <c r="GU80" s="163"/>
      <c r="GV80" s="163"/>
      <c r="GW80" s="163"/>
      <c r="GX80" s="163"/>
      <c r="GY80" s="163"/>
      <c r="GZ80" s="163"/>
      <c r="HA80" s="163"/>
      <c r="HB80" s="163"/>
      <c r="HC80" s="163"/>
      <c r="HD80" s="163"/>
      <c r="HE80" s="163"/>
      <c r="HF80" s="163"/>
      <c r="HG80" s="163"/>
      <c r="HH80" s="163"/>
      <c r="HI80" s="163"/>
      <c r="HJ80" s="163"/>
      <c r="HK80" s="163"/>
      <c r="HL80" s="163"/>
      <c r="HM80" s="163"/>
      <c r="HN80" s="163"/>
      <c r="HO80" s="163"/>
      <c r="HP80" s="163"/>
      <c r="HQ80" s="163"/>
      <c r="HR80" s="163"/>
      <c r="HS80" s="163"/>
      <c r="HT80" s="163"/>
      <c r="HU80" s="163"/>
      <c r="HV80" s="163"/>
      <c r="HW80" s="163"/>
      <c r="HX80" s="163"/>
      <c r="HY80" s="163"/>
      <c r="HZ80" s="163"/>
      <c r="IA80" s="163"/>
      <c r="IB80" s="163"/>
      <c r="IC80" s="163"/>
      <c r="ID80" s="163"/>
      <c r="IE80" s="163"/>
      <c r="IF80" s="163"/>
      <c r="IG80" s="163"/>
      <c r="IH80" s="163"/>
      <c r="II80" s="163"/>
      <c r="IJ80" s="163"/>
      <c r="IK80" s="163"/>
      <c r="IL80" s="163"/>
      <c r="IM80" s="163"/>
      <c r="IN80" s="163"/>
      <c r="IO80" s="163"/>
      <c r="IP80" s="163"/>
      <c r="IQ80" s="163"/>
      <c r="IR80" s="163"/>
      <c r="IS80" s="163"/>
      <c r="IT80" s="163"/>
      <c r="IU80" s="163"/>
      <c r="IV80" s="163"/>
    </row>
    <row r="81" spans="1:256" ht="14.2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L81" s="163"/>
      <c r="M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2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3"/>
      <c r="FH81" s="163"/>
      <c r="FI81" s="163"/>
      <c r="FJ81" s="163"/>
      <c r="FK81" s="163"/>
      <c r="FL81" s="163"/>
      <c r="FM81" s="163"/>
      <c r="FN81" s="163"/>
      <c r="FO81" s="163"/>
      <c r="FP81" s="163"/>
      <c r="FQ81" s="163"/>
      <c r="FR81" s="163"/>
      <c r="FS81" s="163"/>
      <c r="FT81" s="163"/>
      <c r="FU81" s="163"/>
      <c r="FV81" s="163"/>
      <c r="FW81" s="163"/>
      <c r="FX81" s="163"/>
      <c r="FY81" s="163"/>
      <c r="FZ81" s="163"/>
      <c r="GA81" s="163"/>
      <c r="GB81" s="163"/>
      <c r="GC81" s="163"/>
      <c r="GD81" s="163"/>
      <c r="GE81" s="163"/>
      <c r="GF81" s="163"/>
      <c r="GG81" s="163"/>
      <c r="GH81" s="163"/>
      <c r="GI81" s="163"/>
      <c r="GJ81" s="163"/>
      <c r="GK81" s="163"/>
      <c r="GL81" s="163"/>
      <c r="GM81" s="163"/>
      <c r="GN81" s="163"/>
      <c r="GO81" s="163"/>
      <c r="GP81" s="163"/>
      <c r="GQ81" s="163"/>
      <c r="GR81" s="163"/>
      <c r="GS81" s="163"/>
      <c r="GT81" s="163"/>
      <c r="GU81" s="163"/>
      <c r="GV81" s="163"/>
      <c r="GW81" s="163"/>
      <c r="GX81" s="163"/>
      <c r="GY81" s="163"/>
      <c r="GZ81" s="163"/>
      <c r="HA81" s="163"/>
      <c r="HB81" s="163"/>
      <c r="HC81" s="163"/>
      <c r="HD81" s="163"/>
      <c r="HE81" s="163"/>
      <c r="HF81" s="163"/>
      <c r="HG81" s="163"/>
      <c r="HH81" s="163"/>
      <c r="HI81" s="163"/>
      <c r="HJ81" s="163"/>
      <c r="HK81" s="163"/>
      <c r="HL81" s="163"/>
      <c r="HM81" s="163"/>
      <c r="HN81" s="163"/>
      <c r="HO81" s="163"/>
      <c r="HP81" s="163"/>
      <c r="HQ81" s="163"/>
      <c r="HR81" s="163"/>
      <c r="HS81" s="163"/>
      <c r="HT81" s="163"/>
      <c r="HU81" s="163"/>
      <c r="HV81" s="163"/>
      <c r="HW81" s="163"/>
      <c r="HX81" s="163"/>
      <c r="HY81" s="163"/>
      <c r="HZ81" s="163"/>
      <c r="IA81" s="163"/>
      <c r="IB81" s="163"/>
      <c r="IC81" s="163"/>
      <c r="ID81" s="163"/>
      <c r="IE81" s="163"/>
      <c r="IF81" s="163"/>
      <c r="IG81" s="163"/>
      <c r="IH81" s="163"/>
      <c r="II81" s="163"/>
      <c r="IJ81" s="163"/>
      <c r="IK81" s="163"/>
      <c r="IL81" s="163"/>
      <c r="IM81" s="163"/>
      <c r="IN81" s="163"/>
      <c r="IO81" s="163"/>
      <c r="IP81" s="163"/>
      <c r="IQ81" s="163"/>
      <c r="IR81" s="163"/>
      <c r="IS81" s="163"/>
      <c r="IT81" s="163"/>
      <c r="IU81" s="163"/>
      <c r="IV81" s="163"/>
    </row>
    <row r="82" spans="1:256" ht="14.2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L82" s="163"/>
      <c r="M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2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</row>
    <row r="83" spans="1:256" ht="14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L83" s="163"/>
      <c r="M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2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  <c r="IU83" s="163"/>
      <c r="IV83" s="163"/>
    </row>
    <row r="84" spans="1:256" ht="14.2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L84" s="163"/>
      <c r="M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2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</row>
    <row r="85" spans="1:256" ht="14.2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L85" s="163"/>
      <c r="M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2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  <c r="HD85" s="163"/>
      <c r="HE85" s="163"/>
      <c r="HF85" s="163"/>
      <c r="HG85" s="163"/>
      <c r="HH85" s="163"/>
      <c r="HI85" s="163"/>
      <c r="HJ85" s="163"/>
      <c r="HK85" s="163"/>
      <c r="HL85" s="163"/>
      <c r="HM85" s="163"/>
      <c r="HN85" s="163"/>
      <c r="HO85" s="163"/>
      <c r="HP85" s="163"/>
      <c r="HQ85" s="163"/>
      <c r="HR85" s="163"/>
      <c r="HS85" s="163"/>
      <c r="HT85" s="163"/>
      <c r="HU85" s="163"/>
      <c r="HV85" s="163"/>
      <c r="HW85" s="163"/>
      <c r="HX85" s="163"/>
      <c r="HY85" s="163"/>
      <c r="HZ85" s="163"/>
      <c r="IA85" s="163"/>
      <c r="IB85" s="163"/>
      <c r="IC85" s="163"/>
      <c r="ID85" s="163"/>
      <c r="IE85" s="163"/>
      <c r="IF85" s="163"/>
      <c r="IG85" s="163"/>
      <c r="IH85" s="163"/>
      <c r="II85" s="163"/>
      <c r="IJ85" s="163"/>
      <c r="IK85" s="163"/>
      <c r="IL85" s="163"/>
      <c r="IM85" s="163"/>
      <c r="IN85" s="163"/>
      <c r="IO85" s="163"/>
      <c r="IP85" s="163"/>
      <c r="IQ85" s="163"/>
      <c r="IR85" s="163"/>
      <c r="IS85" s="163"/>
      <c r="IT85" s="163"/>
      <c r="IU85" s="163"/>
      <c r="IV85" s="163"/>
    </row>
    <row r="86" spans="1:256" ht="14.2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L86" s="163"/>
      <c r="M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2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3"/>
      <c r="FT86" s="163"/>
      <c r="FU86" s="163"/>
      <c r="FV86" s="163"/>
      <c r="FW86" s="163"/>
      <c r="FX86" s="163"/>
      <c r="FY86" s="163"/>
      <c r="FZ86" s="163"/>
      <c r="GA86" s="163"/>
      <c r="GB86" s="163"/>
      <c r="GC86" s="163"/>
      <c r="GD86" s="163"/>
      <c r="GE86" s="163"/>
      <c r="GF86" s="163"/>
      <c r="GG86" s="163"/>
      <c r="GH86" s="163"/>
      <c r="GI86" s="163"/>
      <c r="GJ86" s="163"/>
      <c r="GK86" s="163"/>
      <c r="GL86" s="163"/>
      <c r="GM86" s="163"/>
      <c r="GN86" s="163"/>
      <c r="GO86" s="163"/>
      <c r="GP86" s="163"/>
      <c r="GQ86" s="163"/>
      <c r="GR86" s="163"/>
      <c r="GS86" s="163"/>
      <c r="GT86" s="163"/>
      <c r="GU86" s="163"/>
      <c r="GV86" s="163"/>
      <c r="GW86" s="163"/>
      <c r="GX86" s="163"/>
      <c r="GY86" s="163"/>
      <c r="GZ86" s="163"/>
      <c r="HA86" s="163"/>
      <c r="HB86" s="163"/>
      <c r="HC86" s="163"/>
      <c r="HD86" s="163"/>
      <c r="HE86" s="163"/>
      <c r="HF86" s="163"/>
      <c r="HG86" s="163"/>
      <c r="HH86" s="163"/>
      <c r="HI86" s="163"/>
      <c r="HJ86" s="163"/>
      <c r="HK86" s="163"/>
      <c r="HL86" s="163"/>
      <c r="HM86" s="163"/>
      <c r="HN86" s="163"/>
      <c r="HO86" s="163"/>
      <c r="HP86" s="163"/>
      <c r="HQ86" s="163"/>
      <c r="HR86" s="163"/>
      <c r="HS86" s="163"/>
      <c r="HT86" s="163"/>
      <c r="HU86" s="163"/>
      <c r="HV86" s="163"/>
      <c r="HW86" s="163"/>
      <c r="HX86" s="163"/>
      <c r="HY86" s="163"/>
      <c r="HZ86" s="163"/>
      <c r="IA86" s="163"/>
      <c r="IB86" s="163"/>
      <c r="IC86" s="163"/>
      <c r="ID86" s="163"/>
      <c r="IE86" s="163"/>
      <c r="IF86" s="163"/>
      <c r="IG86" s="163"/>
      <c r="IH86" s="163"/>
      <c r="II86" s="163"/>
      <c r="IJ86" s="163"/>
      <c r="IK86" s="163"/>
      <c r="IL86" s="163"/>
      <c r="IM86" s="163"/>
      <c r="IN86" s="163"/>
      <c r="IO86" s="163"/>
      <c r="IP86" s="163"/>
      <c r="IQ86" s="163"/>
      <c r="IR86" s="163"/>
      <c r="IS86" s="163"/>
      <c r="IT86" s="163"/>
      <c r="IU86" s="163"/>
      <c r="IV86" s="163"/>
    </row>
    <row r="87" spans="1:256" ht="14.2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L87" s="163"/>
      <c r="M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2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</row>
    <row r="88" spans="1:256" ht="14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L88" s="163"/>
      <c r="M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2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  <c r="FL88" s="163"/>
      <c r="FM88" s="163"/>
      <c r="FN88" s="163"/>
      <c r="FO88" s="163"/>
      <c r="FP88" s="163"/>
      <c r="FQ88" s="163"/>
      <c r="FR88" s="163"/>
      <c r="FS88" s="163"/>
      <c r="FT88" s="163"/>
      <c r="FU88" s="163"/>
      <c r="FV88" s="163"/>
      <c r="FW88" s="163"/>
      <c r="FX88" s="163"/>
      <c r="FY88" s="163"/>
      <c r="FZ88" s="163"/>
      <c r="GA88" s="163"/>
      <c r="GB88" s="163"/>
      <c r="GC88" s="163"/>
      <c r="GD88" s="163"/>
      <c r="GE88" s="163"/>
      <c r="GF88" s="163"/>
      <c r="GG88" s="163"/>
      <c r="GH88" s="163"/>
      <c r="GI88" s="163"/>
      <c r="GJ88" s="163"/>
      <c r="GK88" s="163"/>
      <c r="GL88" s="163"/>
      <c r="GM88" s="163"/>
      <c r="GN88" s="163"/>
      <c r="GO88" s="163"/>
      <c r="GP88" s="163"/>
      <c r="GQ88" s="163"/>
      <c r="GR88" s="163"/>
      <c r="GS88" s="163"/>
      <c r="GT88" s="163"/>
      <c r="GU88" s="163"/>
      <c r="GV88" s="163"/>
      <c r="GW88" s="163"/>
      <c r="GX88" s="163"/>
      <c r="GY88" s="163"/>
      <c r="GZ88" s="163"/>
      <c r="HA88" s="163"/>
      <c r="HB88" s="163"/>
      <c r="HC88" s="163"/>
      <c r="HD88" s="163"/>
      <c r="HE88" s="163"/>
      <c r="HF88" s="163"/>
      <c r="HG88" s="163"/>
      <c r="HH88" s="163"/>
      <c r="HI88" s="163"/>
      <c r="HJ88" s="163"/>
      <c r="HK88" s="163"/>
      <c r="HL88" s="163"/>
      <c r="HM88" s="163"/>
      <c r="HN88" s="163"/>
      <c r="HO88" s="163"/>
      <c r="HP88" s="163"/>
      <c r="HQ88" s="163"/>
      <c r="HR88" s="163"/>
      <c r="HS88" s="163"/>
      <c r="HT88" s="163"/>
      <c r="HU88" s="163"/>
      <c r="HV88" s="163"/>
      <c r="HW88" s="163"/>
      <c r="HX88" s="163"/>
      <c r="HY88" s="163"/>
      <c r="HZ88" s="163"/>
      <c r="IA88" s="163"/>
      <c r="IB88" s="163"/>
      <c r="IC88" s="163"/>
      <c r="ID88" s="163"/>
      <c r="IE88" s="163"/>
      <c r="IF88" s="163"/>
      <c r="IG88" s="163"/>
      <c r="IH88" s="163"/>
      <c r="II88" s="163"/>
      <c r="IJ88" s="163"/>
      <c r="IK88" s="163"/>
      <c r="IL88" s="163"/>
      <c r="IM88" s="163"/>
      <c r="IN88" s="163"/>
      <c r="IO88" s="163"/>
      <c r="IP88" s="163"/>
      <c r="IQ88" s="163"/>
      <c r="IR88" s="163"/>
      <c r="IS88" s="163"/>
      <c r="IT88" s="163"/>
      <c r="IU88" s="163"/>
      <c r="IV88" s="163"/>
    </row>
    <row r="89" spans="1:256" ht="14.2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L89" s="163"/>
      <c r="M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2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</row>
    <row r="90" spans="1:256" ht="14.2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L90" s="163"/>
      <c r="M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2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63"/>
      <c r="GS90" s="163"/>
      <c r="GT90" s="163"/>
      <c r="GU90" s="163"/>
      <c r="GV90" s="163"/>
      <c r="GW90" s="163"/>
      <c r="GX90" s="163"/>
      <c r="GY90" s="163"/>
      <c r="GZ90" s="163"/>
      <c r="HA90" s="163"/>
      <c r="HB90" s="163"/>
      <c r="HC90" s="163"/>
      <c r="HD90" s="163"/>
      <c r="HE90" s="163"/>
      <c r="HF90" s="163"/>
      <c r="HG90" s="163"/>
      <c r="HH90" s="163"/>
      <c r="HI90" s="163"/>
      <c r="HJ90" s="163"/>
      <c r="HK90" s="163"/>
      <c r="HL90" s="163"/>
      <c r="HM90" s="163"/>
      <c r="HN90" s="163"/>
      <c r="HO90" s="163"/>
      <c r="HP90" s="163"/>
      <c r="HQ90" s="163"/>
      <c r="HR90" s="163"/>
      <c r="HS90" s="163"/>
      <c r="HT90" s="163"/>
      <c r="HU90" s="163"/>
      <c r="HV90" s="163"/>
      <c r="HW90" s="163"/>
      <c r="HX90" s="163"/>
      <c r="HY90" s="163"/>
      <c r="HZ90" s="163"/>
      <c r="IA90" s="163"/>
      <c r="IB90" s="163"/>
      <c r="IC90" s="163"/>
      <c r="ID90" s="163"/>
      <c r="IE90" s="163"/>
      <c r="IF90" s="163"/>
      <c r="IG90" s="163"/>
      <c r="IH90" s="163"/>
      <c r="II90" s="163"/>
      <c r="IJ90" s="163"/>
      <c r="IK90" s="163"/>
      <c r="IL90" s="163"/>
      <c r="IM90" s="163"/>
      <c r="IN90" s="163"/>
      <c r="IO90" s="163"/>
      <c r="IP90" s="163"/>
      <c r="IQ90" s="163"/>
      <c r="IR90" s="163"/>
      <c r="IS90" s="163"/>
      <c r="IT90" s="163"/>
      <c r="IU90" s="163"/>
      <c r="IV90" s="163"/>
    </row>
    <row r="91" spans="1:256" ht="14.2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L91" s="163"/>
      <c r="M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2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</row>
    <row r="92" spans="1:256" ht="14.2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L92" s="163"/>
      <c r="M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2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</row>
    <row r="93" spans="1:256" ht="14.2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L93" s="163"/>
      <c r="M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2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</row>
    <row r="94" spans="1:256" ht="14.2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L94" s="163"/>
      <c r="M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2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</row>
    <row r="95" spans="1:256" ht="14.2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L95" s="163"/>
      <c r="M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2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3"/>
      <c r="FK95" s="163"/>
      <c r="FL95" s="163"/>
      <c r="FM95" s="163"/>
      <c r="FN95" s="163"/>
      <c r="FO95" s="163"/>
      <c r="FP95" s="163"/>
      <c r="FQ95" s="163"/>
      <c r="FR95" s="163"/>
      <c r="FS95" s="163"/>
      <c r="FT95" s="163"/>
      <c r="FU95" s="163"/>
      <c r="FV95" s="163"/>
      <c r="FW95" s="163"/>
      <c r="FX95" s="163"/>
      <c r="FY95" s="163"/>
      <c r="FZ95" s="163"/>
      <c r="GA95" s="163"/>
      <c r="GB95" s="163"/>
      <c r="GC95" s="163"/>
      <c r="GD95" s="163"/>
      <c r="GE95" s="163"/>
      <c r="GF95" s="163"/>
      <c r="GG95" s="163"/>
      <c r="GH95" s="163"/>
      <c r="GI95" s="163"/>
      <c r="GJ95" s="163"/>
      <c r="GK95" s="163"/>
      <c r="GL95" s="163"/>
      <c r="GM95" s="163"/>
      <c r="GN95" s="163"/>
      <c r="GO95" s="163"/>
      <c r="GP95" s="163"/>
      <c r="GQ95" s="163"/>
      <c r="GR95" s="163"/>
      <c r="GS95" s="163"/>
      <c r="GT95" s="163"/>
      <c r="GU95" s="163"/>
      <c r="GV95" s="163"/>
      <c r="GW95" s="163"/>
      <c r="GX95" s="163"/>
      <c r="GY95" s="163"/>
      <c r="GZ95" s="163"/>
      <c r="HA95" s="163"/>
      <c r="HB95" s="163"/>
      <c r="HC95" s="163"/>
      <c r="HD95" s="163"/>
      <c r="HE95" s="163"/>
      <c r="HF95" s="163"/>
      <c r="HG95" s="163"/>
      <c r="HH95" s="163"/>
      <c r="HI95" s="163"/>
      <c r="HJ95" s="163"/>
      <c r="HK95" s="163"/>
      <c r="HL95" s="163"/>
      <c r="HM95" s="163"/>
      <c r="HN95" s="163"/>
      <c r="HO95" s="163"/>
      <c r="HP95" s="163"/>
      <c r="HQ95" s="163"/>
      <c r="HR95" s="163"/>
      <c r="HS95" s="163"/>
      <c r="HT95" s="163"/>
      <c r="HU95" s="163"/>
      <c r="HV95" s="163"/>
      <c r="HW95" s="163"/>
      <c r="HX95" s="163"/>
      <c r="HY95" s="163"/>
      <c r="HZ95" s="163"/>
      <c r="IA95" s="163"/>
      <c r="IB95" s="163"/>
      <c r="IC95" s="163"/>
      <c r="ID95" s="163"/>
      <c r="IE95" s="163"/>
      <c r="IF95" s="163"/>
      <c r="IG95" s="163"/>
      <c r="IH95" s="163"/>
      <c r="II95" s="163"/>
      <c r="IJ95" s="163"/>
      <c r="IK95" s="163"/>
      <c r="IL95" s="163"/>
      <c r="IM95" s="163"/>
      <c r="IN95" s="163"/>
      <c r="IO95" s="163"/>
      <c r="IP95" s="163"/>
      <c r="IQ95" s="163"/>
      <c r="IR95" s="163"/>
      <c r="IS95" s="163"/>
      <c r="IT95" s="163"/>
      <c r="IU95" s="163"/>
      <c r="IV95" s="163"/>
    </row>
    <row r="96" spans="1:256" ht="14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L96" s="163"/>
      <c r="M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2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</row>
    <row r="97" spans="1:256" ht="14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L97" s="163"/>
      <c r="M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2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3"/>
      <c r="FT97" s="163"/>
      <c r="FU97" s="163"/>
      <c r="FV97" s="163"/>
      <c r="FW97" s="163"/>
      <c r="FX97" s="163"/>
      <c r="FY97" s="163"/>
      <c r="FZ97" s="163"/>
      <c r="GA97" s="163"/>
      <c r="GB97" s="163"/>
      <c r="GC97" s="163"/>
      <c r="GD97" s="163"/>
      <c r="GE97" s="163"/>
      <c r="GF97" s="163"/>
      <c r="GG97" s="163"/>
      <c r="GH97" s="163"/>
      <c r="GI97" s="163"/>
      <c r="GJ97" s="163"/>
      <c r="GK97" s="163"/>
      <c r="GL97" s="163"/>
      <c r="GM97" s="163"/>
      <c r="GN97" s="163"/>
      <c r="GO97" s="163"/>
      <c r="GP97" s="163"/>
      <c r="GQ97" s="163"/>
      <c r="GR97" s="163"/>
      <c r="GS97" s="163"/>
      <c r="GT97" s="163"/>
      <c r="GU97" s="163"/>
      <c r="GV97" s="163"/>
      <c r="GW97" s="163"/>
      <c r="GX97" s="163"/>
      <c r="GY97" s="163"/>
      <c r="GZ97" s="163"/>
      <c r="HA97" s="163"/>
      <c r="HB97" s="163"/>
      <c r="HC97" s="163"/>
      <c r="HD97" s="163"/>
      <c r="HE97" s="163"/>
      <c r="HF97" s="163"/>
      <c r="HG97" s="163"/>
      <c r="HH97" s="163"/>
      <c r="HI97" s="163"/>
      <c r="HJ97" s="163"/>
      <c r="HK97" s="163"/>
      <c r="HL97" s="163"/>
      <c r="HM97" s="163"/>
      <c r="HN97" s="163"/>
      <c r="HO97" s="163"/>
      <c r="HP97" s="163"/>
      <c r="HQ97" s="163"/>
      <c r="HR97" s="163"/>
      <c r="HS97" s="163"/>
      <c r="HT97" s="163"/>
      <c r="HU97" s="163"/>
      <c r="HV97" s="163"/>
      <c r="HW97" s="163"/>
      <c r="HX97" s="163"/>
      <c r="HY97" s="163"/>
      <c r="HZ97" s="163"/>
      <c r="IA97" s="163"/>
      <c r="IB97" s="163"/>
      <c r="IC97" s="163"/>
      <c r="ID97" s="163"/>
      <c r="IE97" s="163"/>
      <c r="IF97" s="163"/>
      <c r="IG97" s="163"/>
      <c r="IH97" s="163"/>
      <c r="II97" s="163"/>
      <c r="IJ97" s="163"/>
      <c r="IK97" s="163"/>
      <c r="IL97" s="163"/>
      <c r="IM97" s="163"/>
      <c r="IN97" s="163"/>
      <c r="IO97" s="163"/>
      <c r="IP97" s="163"/>
      <c r="IQ97" s="163"/>
      <c r="IR97" s="163"/>
      <c r="IS97" s="163"/>
      <c r="IT97" s="163"/>
      <c r="IU97" s="163"/>
      <c r="IV97" s="163"/>
    </row>
    <row r="98" spans="1:256" ht="14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L98" s="163"/>
      <c r="M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2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</row>
    <row r="99" spans="1:256" ht="14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L99" s="163"/>
      <c r="M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2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  <c r="IU99" s="163"/>
      <c r="IV99" s="163"/>
    </row>
    <row r="100" spans="1:256" ht="14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L100" s="163"/>
      <c r="M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2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163"/>
      <c r="EW100" s="163"/>
      <c r="EX100" s="163"/>
      <c r="EY100" s="163"/>
      <c r="EZ100" s="163"/>
      <c r="FA100" s="163"/>
      <c r="FB100" s="163"/>
      <c r="FC100" s="163"/>
      <c r="FD100" s="163"/>
      <c r="FE100" s="163"/>
      <c r="FF100" s="163"/>
      <c r="FG100" s="163"/>
      <c r="FH100" s="163"/>
      <c r="FI100" s="163"/>
      <c r="FJ100" s="163"/>
      <c r="FK100" s="163"/>
      <c r="FL100" s="163"/>
      <c r="FM100" s="163"/>
      <c r="FN100" s="163"/>
      <c r="FO100" s="163"/>
      <c r="FP100" s="163"/>
      <c r="FQ100" s="163"/>
      <c r="FR100" s="163"/>
      <c r="FS100" s="163"/>
      <c r="FT100" s="163"/>
      <c r="FU100" s="163"/>
      <c r="FV100" s="163"/>
      <c r="FW100" s="163"/>
      <c r="FX100" s="163"/>
      <c r="FY100" s="163"/>
      <c r="FZ100" s="163"/>
      <c r="GA100" s="163"/>
      <c r="GB100" s="163"/>
      <c r="GC100" s="163"/>
      <c r="GD100" s="163"/>
      <c r="GE100" s="163"/>
      <c r="GF100" s="163"/>
      <c r="GG100" s="163"/>
      <c r="GH100" s="163"/>
      <c r="GI100" s="163"/>
      <c r="GJ100" s="163"/>
      <c r="GK100" s="163"/>
      <c r="GL100" s="163"/>
      <c r="GM100" s="163"/>
      <c r="GN100" s="163"/>
      <c r="GO100" s="163"/>
      <c r="GP100" s="163"/>
      <c r="GQ100" s="163"/>
      <c r="GR100" s="163"/>
      <c r="GS100" s="163"/>
      <c r="GT100" s="163"/>
      <c r="GU100" s="163"/>
      <c r="GV100" s="163"/>
      <c r="GW100" s="163"/>
      <c r="GX100" s="163"/>
      <c r="GY100" s="163"/>
      <c r="GZ100" s="163"/>
      <c r="HA100" s="163"/>
      <c r="HB100" s="163"/>
      <c r="HC100" s="163"/>
      <c r="HD100" s="163"/>
      <c r="HE100" s="163"/>
      <c r="HF100" s="163"/>
      <c r="HG100" s="163"/>
      <c r="HH100" s="163"/>
      <c r="HI100" s="163"/>
      <c r="HJ100" s="163"/>
      <c r="HK100" s="163"/>
      <c r="HL100" s="163"/>
      <c r="HM100" s="163"/>
      <c r="HN100" s="163"/>
      <c r="HO100" s="163"/>
      <c r="HP100" s="163"/>
      <c r="HQ100" s="163"/>
      <c r="HR100" s="163"/>
      <c r="HS100" s="163"/>
      <c r="HT100" s="163"/>
      <c r="HU100" s="163"/>
      <c r="HV100" s="163"/>
      <c r="HW100" s="163"/>
      <c r="HX100" s="163"/>
      <c r="HY100" s="163"/>
      <c r="HZ100" s="163"/>
      <c r="IA100" s="163"/>
      <c r="IB100" s="163"/>
      <c r="IC100" s="163"/>
      <c r="ID100" s="163"/>
      <c r="IE100" s="163"/>
      <c r="IF100" s="163"/>
      <c r="IG100" s="163"/>
      <c r="IH100" s="163"/>
      <c r="II100" s="163"/>
      <c r="IJ100" s="163"/>
      <c r="IK100" s="163"/>
      <c r="IL100" s="163"/>
      <c r="IM100" s="163"/>
      <c r="IN100" s="163"/>
      <c r="IO100" s="163"/>
      <c r="IP100" s="163"/>
      <c r="IQ100" s="163"/>
      <c r="IR100" s="163"/>
      <c r="IS100" s="163"/>
      <c r="IT100" s="163"/>
      <c r="IU100" s="163"/>
      <c r="IV100" s="163"/>
    </row>
    <row r="101" spans="1:256" ht="14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L101" s="163"/>
      <c r="M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2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  <c r="FH101" s="163"/>
      <c r="FI101" s="163"/>
      <c r="FJ101" s="163"/>
      <c r="FK101" s="163"/>
      <c r="FL101" s="163"/>
      <c r="FM101" s="163"/>
      <c r="FN101" s="163"/>
      <c r="FO101" s="163"/>
      <c r="FP101" s="163"/>
      <c r="FQ101" s="163"/>
      <c r="FR101" s="163"/>
      <c r="FS101" s="163"/>
      <c r="FT101" s="163"/>
      <c r="FU101" s="163"/>
      <c r="FV101" s="163"/>
      <c r="FW101" s="163"/>
      <c r="FX101" s="163"/>
      <c r="FY101" s="163"/>
      <c r="FZ101" s="163"/>
      <c r="GA101" s="163"/>
      <c r="GB101" s="163"/>
      <c r="GC101" s="163"/>
      <c r="GD101" s="163"/>
      <c r="GE101" s="163"/>
      <c r="GF101" s="163"/>
      <c r="GG101" s="163"/>
      <c r="GH101" s="163"/>
      <c r="GI101" s="163"/>
      <c r="GJ101" s="163"/>
      <c r="GK101" s="163"/>
      <c r="GL101" s="163"/>
      <c r="GM101" s="163"/>
      <c r="GN101" s="163"/>
      <c r="GO101" s="163"/>
      <c r="GP101" s="163"/>
      <c r="GQ101" s="163"/>
      <c r="GR101" s="163"/>
      <c r="GS101" s="163"/>
      <c r="GT101" s="163"/>
      <c r="GU101" s="163"/>
      <c r="GV101" s="163"/>
      <c r="GW101" s="163"/>
      <c r="GX101" s="163"/>
      <c r="GY101" s="163"/>
      <c r="GZ101" s="163"/>
      <c r="HA101" s="163"/>
      <c r="HB101" s="163"/>
      <c r="HC101" s="163"/>
      <c r="HD101" s="163"/>
      <c r="HE101" s="163"/>
      <c r="HF101" s="163"/>
      <c r="HG101" s="163"/>
      <c r="HH101" s="163"/>
      <c r="HI101" s="163"/>
      <c r="HJ101" s="163"/>
      <c r="HK101" s="163"/>
      <c r="HL101" s="163"/>
      <c r="HM101" s="163"/>
      <c r="HN101" s="163"/>
      <c r="HO101" s="163"/>
      <c r="HP101" s="163"/>
      <c r="HQ101" s="163"/>
      <c r="HR101" s="163"/>
      <c r="HS101" s="163"/>
      <c r="HT101" s="163"/>
      <c r="HU101" s="163"/>
      <c r="HV101" s="163"/>
      <c r="HW101" s="163"/>
      <c r="HX101" s="163"/>
      <c r="HY101" s="163"/>
      <c r="HZ101" s="163"/>
      <c r="IA101" s="163"/>
      <c r="IB101" s="163"/>
      <c r="IC101" s="163"/>
      <c r="ID101" s="163"/>
      <c r="IE101" s="163"/>
      <c r="IF101" s="163"/>
      <c r="IG101" s="163"/>
      <c r="IH101" s="163"/>
      <c r="II101" s="163"/>
      <c r="IJ101" s="163"/>
      <c r="IK101" s="163"/>
      <c r="IL101" s="163"/>
      <c r="IM101" s="163"/>
      <c r="IN101" s="163"/>
      <c r="IO101" s="163"/>
      <c r="IP101" s="163"/>
      <c r="IQ101" s="163"/>
      <c r="IR101" s="163"/>
      <c r="IS101" s="163"/>
      <c r="IT101" s="163"/>
      <c r="IU101" s="163"/>
      <c r="IV101" s="163"/>
    </row>
    <row r="102" spans="1:256" ht="14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L102" s="163"/>
      <c r="M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2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3"/>
      <c r="FO102" s="163"/>
      <c r="FP102" s="163"/>
      <c r="FQ102" s="163"/>
      <c r="FR102" s="163"/>
      <c r="FS102" s="163"/>
      <c r="FT102" s="163"/>
      <c r="FU102" s="163"/>
      <c r="FV102" s="163"/>
      <c r="FW102" s="163"/>
      <c r="FX102" s="163"/>
      <c r="FY102" s="163"/>
      <c r="FZ102" s="163"/>
      <c r="GA102" s="163"/>
      <c r="GB102" s="163"/>
      <c r="GC102" s="163"/>
      <c r="GD102" s="163"/>
      <c r="GE102" s="163"/>
      <c r="GF102" s="163"/>
      <c r="GG102" s="163"/>
      <c r="GH102" s="163"/>
      <c r="GI102" s="163"/>
      <c r="GJ102" s="163"/>
      <c r="GK102" s="163"/>
      <c r="GL102" s="163"/>
      <c r="GM102" s="163"/>
      <c r="GN102" s="163"/>
      <c r="GO102" s="163"/>
      <c r="GP102" s="163"/>
      <c r="GQ102" s="163"/>
      <c r="GR102" s="163"/>
      <c r="GS102" s="163"/>
      <c r="GT102" s="163"/>
      <c r="GU102" s="163"/>
      <c r="GV102" s="163"/>
      <c r="GW102" s="163"/>
      <c r="GX102" s="163"/>
      <c r="GY102" s="163"/>
      <c r="GZ102" s="163"/>
      <c r="HA102" s="163"/>
      <c r="HB102" s="163"/>
      <c r="HC102" s="163"/>
      <c r="HD102" s="163"/>
      <c r="HE102" s="163"/>
      <c r="HF102" s="163"/>
      <c r="HG102" s="163"/>
      <c r="HH102" s="163"/>
      <c r="HI102" s="163"/>
      <c r="HJ102" s="163"/>
      <c r="HK102" s="163"/>
      <c r="HL102" s="163"/>
      <c r="HM102" s="163"/>
      <c r="HN102" s="163"/>
      <c r="HO102" s="163"/>
      <c r="HP102" s="163"/>
      <c r="HQ102" s="163"/>
      <c r="HR102" s="163"/>
      <c r="HS102" s="163"/>
      <c r="HT102" s="163"/>
      <c r="HU102" s="163"/>
      <c r="HV102" s="163"/>
      <c r="HW102" s="163"/>
      <c r="HX102" s="163"/>
      <c r="HY102" s="163"/>
      <c r="HZ102" s="163"/>
      <c r="IA102" s="163"/>
      <c r="IB102" s="163"/>
      <c r="IC102" s="163"/>
      <c r="ID102" s="163"/>
      <c r="IE102" s="163"/>
      <c r="IF102" s="163"/>
      <c r="IG102" s="163"/>
      <c r="IH102" s="163"/>
      <c r="II102" s="163"/>
      <c r="IJ102" s="163"/>
      <c r="IK102" s="163"/>
      <c r="IL102" s="163"/>
      <c r="IM102" s="163"/>
      <c r="IN102" s="163"/>
      <c r="IO102" s="163"/>
      <c r="IP102" s="163"/>
      <c r="IQ102" s="163"/>
      <c r="IR102" s="163"/>
      <c r="IS102" s="163"/>
      <c r="IT102" s="163"/>
      <c r="IU102" s="163"/>
      <c r="IV102" s="163"/>
    </row>
    <row r="103" spans="1:256" ht="14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L103" s="163"/>
      <c r="M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2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3"/>
      <c r="FO103" s="163"/>
      <c r="FP103" s="163"/>
      <c r="FQ103" s="163"/>
      <c r="FR103" s="163"/>
      <c r="FS103" s="163"/>
      <c r="FT103" s="163"/>
      <c r="FU103" s="163"/>
      <c r="FV103" s="163"/>
      <c r="FW103" s="163"/>
      <c r="FX103" s="163"/>
      <c r="FY103" s="163"/>
      <c r="FZ103" s="163"/>
      <c r="GA103" s="163"/>
      <c r="GB103" s="163"/>
      <c r="GC103" s="163"/>
      <c r="GD103" s="163"/>
      <c r="GE103" s="163"/>
      <c r="GF103" s="163"/>
      <c r="GG103" s="163"/>
      <c r="GH103" s="163"/>
      <c r="GI103" s="163"/>
      <c r="GJ103" s="163"/>
      <c r="GK103" s="163"/>
      <c r="GL103" s="163"/>
      <c r="GM103" s="163"/>
      <c r="GN103" s="163"/>
      <c r="GO103" s="163"/>
      <c r="GP103" s="163"/>
      <c r="GQ103" s="163"/>
      <c r="GR103" s="163"/>
      <c r="GS103" s="163"/>
      <c r="GT103" s="163"/>
      <c r="GU103" s="163"/>
      <c r="GV103" s="163"/>
      <c r="GW103" s="163"/>
      <c r="GX103" s="163"/>
      <c r="GY103" s="163"/>
      <c r="GZ103" s="163"/>
      <c r="HA103" s="163"/>
      <c r="HB103" s="163"/>
      <c r="HC103" s="163"/>
      <c r="HD103" s="163"/>
      <c r="HE103" s="163"/>
      <c r="HF103" s="163"/>
      <c r="HG103" s="163"/>
      <c r="HH103" s="163"/>
      <c r="HI103" s="163"/>
      <c r="HJ103" s="163"/>
      <c r="HK103" s="163"/>
      <c r="HL103" s="163"/>
      <c r="HM103" s="163"/>
      <c r="HN103" s="163"/>
      <c r="HO103" s="163"/>
      <c r="HP103" s="163"/>
      <c r="HQ103" s="163"/>
      <c r="HR103" s="163"/>
      <c r="HS103" s="163"/>
      <c r="HT103" s="163"/>
      <c r="HU103" s="163"/>
      <c r="HV103" s="163"/>
      <c r="HW103" s="163"/>
      <c r="HX103" s="163"/>
      <c r="HY103" s="163"/>
      <c r="HZ103" s="163"/>
      <c r="IA103" s="163"/>
      <c r="IB103" s="163"/>
      <c r="IC103" s="163"/>
      <c r="ID103" s="163"/>
      <c r="IE103" s="163"/>
      <c r="IF103" s="163"/>
      <c r="IG103" s="163"/>
      <c r="IH103" s="163"/>
      <c r="II103" s="163"/>
      <c r="IJ103" s="163"/>
      <c r="IK103" s="163"/>
      <c r="IL103" s="163"/>
      <c r="IM103" s="163"/>
      <c r="IN103" s="163"/>
      <c r="IO103" s="163"/>
      <c r="IP103" s="163"/>
      <c r="IQ103" s="163"/>
      <c r="IR103" s="163"/>
      <c r="IS103" s="163"/>
      <c r="IT103" s="163"/>
      <c r="IU103" s="163"/>
      <c r="IV103" s="163"/>
    </row>
    <row r="104" spans="1:256" ht="14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L104" s="163"/>
      <c r="M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2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  <c r="HL104" s="163"/>
      <c r="HM104" s="163"/>
      <c r="HN104" s="163"/>
      <c r="HO104" s="163"/>
      <c r="HP104" s="163"/>
      <c r="HQ104" s="163"/>
      <c r="HR104" s="163"/>
      <c r="HS104" s="163"/>
      <c r="HT104" s="163"/>
      <c r="HU104" s="163"/>
      <c r="HV104" s="163"/>
      <c r="HW104" s="163"/>
      <c r="HX104" s="163"/>
      <c r="HY104" s="163"/>
      <c r="HZ104" s="163"/>
      <c r="IA104" s="163"/>
      <c r="IB104" s="163"/>
      <c r="IC104" s="163"/>
      <c r="ID104" s="163"/>
      <c r="IE104" s="163"/>
      <c r="IF104" s="163"/>
      <c r="IG104" s="163"/>
      <c r="IH104" s="163"/>
      <c r="II104" s="163"/>
      <c r="IJ104" s="163"/>
      <c r="IK104" s="163"/>
      <c r="IL104" s="163"/>
      <c r="IM104" s="163"/>
      <c r="IN104" s="163"/>
      <c r="IO104" s="163"/>
      <c r="IP104" s="163"/>
      <c r="IQ104" s="163"/>
      <c r="IR104" s="163"/>
      <c r="IS104" s="163"/>
      <c r="IT104" s="163"/>
      <c r="IU104" s="163"/>
      <c r="IV104" s="163"/>
    </row>
    <row r="105" spans="1:256" ht="14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L105" s="163"/>
      <c r="M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2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163"/>
      <c r="FI105" s="163"/>
      <c r="FJ105" s="163"/>
      <c r="FK105" s="163"/>
      <c r="FL105" s="163"/>
      <c r="FM105" s="163"/>
      <c r="FN105" s="163"/>
      <c r="FO105" s="163"/>
      <c r="FP105" s="163"/>
      <c r="FQ105" s="163"/>
      <c r="FR105" s="163"/>
      <c r="FS105" s="163"/>
      <c r="FT105" s="163"/>
      <c r="FU105" s="163"/>
      <c r="FV105" s="163"/>
      <c r="FW105" s="163"/>
      <c r="FX105" s="163"/>
      <c r="FY105" s="163"/>
      <c r="FZ105" s="163"/>
      <c r="GA105" s="163"/>
      <c r="GB105" s="163"/>
      <c r="GC105" s="163"/>
      <c r="GD105" s="163"/>
      <c r="GE105" s="163"/>
      <c r="GF105" s="163"/>
      <c r="GG105" s="163"/>
      <c r="GH105" s="163"/>
      <c r="GI105" s="163"/>
      <c r="GJ105" s="163"/>
      <c r="GK105" s="163"/>
      <c r="GL105" s="163"/>
      <c r="GM105" s="163"/>
      <c r="GN105" s="163"/>
      <c r="GO105" s="163"/>
      <c r="GP105" s="163"/>
      <c r="GQ105" s="163"/>
      <c r="GR105" s="163"/>
      <c r="GS105" s="163"/>
      <c r="GT105" s="163"/>
      <c r="GU105" s="163"/>
      <c r="GV105" s="163"/>
      <c r="GW105" s="163"/>
      <c r="GX105" s="163"/>
      <c r="GY105" s="163"/>
      <c r="GZ105" s="163"/>
      <c r="HA105" s="163"/>
      <c r="HB105" s="163"/>
      <c r="HC105" s="163"/>
      <c r="HD105" s="163"/>
      <c r="HE105" s="163"/>
      <c r="HF105" s="163"/>
      <c r="HG105" s="163"/>
      <c r="HH105" s="163"/>
      <c r="HI105" s="163"/>
      <c r="HJ105" s="163"/>
      <c r="HK105" s="163"/>
      <c r="HL105" s="163"/>
      <c r="HM105" s="163"/>
      <c r="HN105" s="163"/>
      <c r="HO105" s="163"/>
      <c r="HP105" s="163"/>
      <c r="HQ105" s="163"/>
      <c r="HR105" s="163"/>
      <c r="HS105" s="163"/>
      <c r="HT105" s="163"/>
      <c r="HU105" s="163"/>
      <c r="HV105" s="163"/>
      <c r="HW105" s="163"/>
      <c r="HX105" s="163"/>
      <c r="HY105" s="163"/>
      <c r="HZ105" s="163"/>
      <c r="IA105" s="163"/>
      <c r="IB105" s="163"/>
      <c r="IC105" s="163"/>
      <c r="ID105" s="163"/>
      <c r="IE105" s="163"/>
      <c r="IF105" s="163"/>
      <c r="IG105" s="163"/>
      <c r="IH105" s="163"/>
      <c r="II105" s="163"/>
      <c r="IJ105" s="163"/>
      <c r="IK105" s="163"/>
      <c r="IL105" s="163"/>
      <c r="IM105" s="163"/>
      <c r="IN105" s="163"/>
      <c r="IO105" s="163"/>
      <c r="IP105" s="163"/>
      <c r="IQ105" s="163"/>
      <c r="IR105" s="163"/>
      <c r="IS105" s="163"/>
      <c r="IT105" s="163"/>
      <c r="IU105" s="163"/>
      <c r="IV105" s="163"/>
    </row>
    <row r="106" spans="1:256" ht="11.2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L106" s="163"/>
      <c r="M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2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</row>
    <row r="107" spans="1:256" ht="11.2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L107" s="163"/>
      <c r="M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2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3"/>
      <c r="FO107" s="163"/>
      <c r="FP107" s="163"/>
      <c r="FQ107" s="163"/>
      <c r="FR107" s="163"/>
      <c r="FS107" s="163"/>
      <c r="FT107" s="163"/>
      <c r="FU107" s="163"/>
      <c r="FV107" s="163"/>
      <c r="FW107" s="163"/>
      <c r="FX107" s="163"/>
      <c r="FY107" s="163"/>
      <c r="FZ107" s="163"/>
      <c r="GA107" s="163"/>
      <c r="GB107" s="163"/>
      <c r="GC107" s="163"/>
      <c r="GD107" s="163"/>
      <c r="GE107" s="163"/>
      <c r="GF107" s="163"/>
      <c r="GG107" s="163"/>
      <c r="GH107" s="163"/>
      <c r="GI107" s="163"/>
      <c r="GJ107" s="163"/>
      <c r="GK107" s="163"/>
      <c r="GL107" s="163"/>
      <c r="GM107" s="163"/>
      <c r="GN107" s="163"/>
      <c r="GO107" s="163"/>
      <c r="GP107" s="163"/>
      <c r="GQ107" s="163"/>
      <c r="GR107" s="163"/>
      <c r="GS107" s="163"/>
      <c r="GT107" s="163"/>
      <c r="GU107" s="163"/>
      <c r="GV107" s="163"/>
      <c r="GW107" s="163"/>
      <c r="GX107" s="163"/>
      <c r="GY107" s="163"/>
      <c r="GZ107" s="163"/>
      <c r="HA107" s="163"/>
      <c r="HB107" s="163"/>
      <c r="HC107" s="163"/>
      <c r="HD107" s="163"/>
      <c r="HE107" s="163"/>
      <c r="HF107" s="163"/>
      <c r="HG107" s="163"/>
      <c r="HH107" s="163"/>
      <c r="HI107" s="163"/>
      <c r="HJ107" s="163"/>
      <c r="HK107" s="163"/>
      <c r="HL107" s="163"/>
      <c r="HM107" s="163"/>
      <c r="HN107" s="163"/>
      <c r="HO107" s="163"/>
      <c r="HP107" s="163"/>
      <c r="HQ107" s="163"/>
      <c r="HR107" s="163"/>
      <c r="HS107" s="163"/>
      <c r="HT107" s="163"/>
      <c r="HU107" s="163"/>
      <c r="HV107" s="163"/>
      <c r="HW107" s="163"/>
      <c r="HX107" s="163"/>
      <c r="HY107" s="163"/>
      <c r="HZ107" s="163"/>
      <c r="IA107" s="163"/>
      <c r="IB107" s="163"/>
      <c r="IC107" s="163"/>
      <c r="ID107" s="163"/>
      <c r="IE107" s="163"/>
      <c r="IF107" s="163"/>
      <c r="IG107" s="163"/>
      <c r="IH107" s="163"/>
      <c r="II107" s="163"/>
      <c r="IJ107" s="163"/>
      <c r="IK107" s="163"/>
      <c r="IL107" s="163"/>
      <c r="IM107" s="163"/>
      <c r="IN107" s="163"/>
      <c r="IO107" s="163"/>
      <c r="IP107" s="163"/>
      <c r="IQ107" s="163"/>
      <c r="IR107" s="163"/>
      <c r="IS107" s="163"/>
      <c r="IT107" s="163"/>
      <c r="IU107" s="163"/>
      <c r="IV107" s="163"/>
    </row>
    <row r="108" spans="1:256" ht="11.2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L108" s="163"/>
      <c r="M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2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3"/>
      <c r="FO108" s="163"/>
      <c r="FP108" s="163"/>
      <c r="FQ108" s="163"/>
      <c r="FR108" s="163"/>
      <c r="FS108" s="163"/>
      <c r="FT108" s="163"/>
      <c r="FU108" s="163"/>
      <c r="FV108" s="163"/>
      <c r="FW108" s="163"/>
      <c r="FX108" s="163"/>
      <c r="FY108" s="163"/>
      <c r="FZ108" s="163"/>
      <c r="GA108" s="163"/>
      <c r="GB108" s="163"/>
      <c r="GC108" s="163"/>
      <c r="GD108" s="163"/>
      <c r="GE108" s="163"/>
      <c r="GF108" s="163"/>
      <c r="GG108" s="163"/>
      <c r="GH108" s="163"/>
      <c r="GI108" s="163"/>
      <c r="GJ108" s="163"/>
      <c r="GK108" s="163"/>
      <c r="GL108" s="163"/>
      <c r="GM108" s="163"/>
      <c r="GN108" s="163"/>
      <c r="GO108" s="163"/>
      <c r="GP108" s="163"/>
      <c r="GQ108" s="163"/>
      <c r="GR108" s="163"/>
      <c r="GS108" s="163"/>
      <c r="GT108" s="163"/>
      <c r="GU108" s="163"/>
      <c r="GV108" s="163"/>
      <c r="GW108" s="163"/>
      <c r="GX108" s="163"/>
      <c r="GY108" s="163"/>
      <c r="GZ108" s="163"/>
      <c r="HA108" s="163"/>
      <c r="HB108" s="163"/>
      <c r="HC108" s="163"/>
      <c r="HD108" s="163"/>
      <c r="HE108" s="163"/>
      <c r="HF108" s="163"/>
      <c r="HG108" s="163"/>
      <c r="HH108" s="163"/>
      <c r="HI108" s="163"/>
      <c r="HJ108" s="163"/>
      <c r="HK108" s="163"/>
      <c r="HL108" s="163"/>
      <c r="HM108" s="163"/>
      <c r="HN108" s="163"/>
      <c r="HO108" s="163"/>
      <c r="HP108" s="163"/>
      <c r="HQ108" s="163"/>
      <c r="HR108" s="163"/>
      <c r="HS108" s="163"/>
      <c r="HT108" s="163"/>
      <c r="HU108" s="163"/>
      <c r="HV108" s="163"/>
      <c r="HW108" s="163"/>
      <c r="HX108" s="163"/>
      <c r="HY108" s="163"/>
      <c r="HZ108" s="163"/>
      <c r="IA108" s="163"/>
      <c r="IB108" s="163"/>
      <c r="IC108" s="163"/>
      <c r="ID108" s="163"/>
      <c r="IE108" s="163"/>
      <c r="IF108" s="163"/>
      <c r="IG108" s="163"/>
      <c r="IH108" s="163"/>
      <c r="II108" s="163"/>
      <c r="IJ108" s="163"/>
      <c r="IK108" s="163"/>
      <c r="IL108" s="163"/>
      <c r="IM108" s="163"/>
      <c r="IN108" s="163"/>
      <c r="IO108" s="163"/>
      <c r="IP108" s="163"/>
      <c r="IQ108" s="163"/>
      <c r="IR108" s="163"/>
      <c r="IS108" s="163"/>
      <c r="IT108" s="163"/>
      <c r="IU108" s="163"/>
      <c r="IV108" s="163"/>
    </row>
    <row r="109" spans="1:256" ht="11.2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L109" s="163"/>
      <c r="M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2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3"/>
      <c r="FO109" s="163"/>
      <c r="FP109" s="163"/>
      <c r="FQ109" s="163"/>
      <c r="FR109" s="163"/>
      <c r="FS109" s="163"/>
      <c r="FT109" s="163"/>
      <c r="FU109" s="163"/>
      <c r="FV109" s="163"/>
      <c r="FW109" s="163"/>
      <c r="FX109" s="163"/>
      <c r="FY109" s="163"/>
      <c r="FZ109" s="163"/>
      <c r="GA109" s="163"/>
      <c r="GB109" s="163"/>
      <c r="GC109" s="163"/>
      <c r="GD109" s="163"/>
      <c r="GE109" s="163"/>
      <c r="GF109" s="163"/>
      <c r="GG109" s="163"/>
      <c r="GH109" s="163"/>
      <c r="GI109" s="163"/>
      <c r="GJ109" s="163"/>
      <c r="GK109" s="163"/>
      <c r="GL109" s="163"/>
      <c r="GM109" s="163"/>
      <c r="GN109" s="163"/>
      <c r="GO109" s="163"/>
      <c r="GP109" s="163"/>
      <c r="GQ109" s="163"/>
      <c r="GR109" s="163"/>
      <c r="GS109" s="163"/>
      <c r="GT109" s="163"/>
      <c r="GU109" s="163"/>
      <c r="GV109" s="163"/>
      <c r="GW109" s="163"/>
      <c r="GX109" s="163"/>
      <c r="GY109" s="163"/>
      <c r="GZ109" s="163"/>
      <c r="HA109" s="163"/>
      <c r="HB109" s="163"/>
      <c r="HC109" s="163"/>
      <c r="HD109" s="163"/>
      <c r="HE109" s="163"/>
      <c r="HF109" s="163"/>
      <c r="HG109" s="163"/>
      <c r="HH109" s="163"/>
      <c r="HI109" s="163"/>
      <c r="HJ109" s="163"/>
      <c r="HK109" s="163"/>
      <c r="HL109" s="163"/>
      <c r="HM109" s="163"/>
      <c r="HN109" s="163"/>
      <c r="HO109" s="163"/>
      <c r="HP109" s="163"/>
      <c r="HQ109" s="163"/>
      <c r="HR109" s="163"/>
      <c r="HS109" s="163"/>
      <c r="HT109" s="163"/>
      <c r="HU109" s="163"/>
      <c r="HV109" s="163"/>
      <c r="HW109" s="163"/>
      <c r="HX109" s="163"/>
      <c r="HY109" s="163"/>
      <c r="HZ109" s="163"/>
      <c r="IA109" s="163"/>
      <c r="IB109" s="163"/>
      <c r="IC109" s="163"/>
      <c r="ID109" s="163"/>
      <c r="IE109" s="163"/>
      <c r="IF109" s="163"/>
      <c r="IG109" s="163"/>
      <c r="IH109" s="163"/>
      <c r="II109" s="163"/>
      <c r="IJ109" s="163"/>
      <c r="IK109" s="163"/>
      <c r="IL109" s="163"/>
      <c r="IM109" s="163"/>
      <c r="IN109" s="163"/>
      <c r="IO109" s="163"/>
      <c r="IP109" s="163"/>
      <c r="IQ109" s="163"/>
      <c r="IR109" s="163"/>
      <c r="IS109" s="163"/>
      <c r="IT109" s="163"/>
      <c r="IU109" s="163"/>
      <c r="IV109" s="163"/>
    </row>
    <row r="110" spans="1:256" ht="11.2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L110" s="163"/>
      <c r="M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2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3"/>
      <c r="FT110" s="163"/>
      <c r="FU110" s="163"/>
      <c r="FV110" s="163"/>
      <c r="FW110" s="163"/>
      <c r="FX110" s="163"/>
      <c r="FY110" s="163"/>
      <c r="FZ110" s="163"/>
      <c r="GA110" s="163"/>
      <c r="GB110" s="163"/>
      <c r="GC110" s="163"/>
      <c r="GD110" s="163"/>
      <c r="GE110" s="163"/>
      <c r="GF110" s="163"/>
      <c r="GG110" s="163"/>
      <c r="GH110" s="163"/>
      <c r="GI110" s="163"/>
      <c r="GJ110" s="163"/>
      <c r="GK110" s="163"/>
      <c r="GL110" s="163"/>
      <c r="GM110" s="163"/>
      <c r="GN110" s="163"/>
      <c r="GO110" s="163"/>
      <c r="GP110" s="163"/>
      <c r="GQ110" s="163"/>
      <c r="GR110" s="163"/>
      <c r="GS110" s="163"/>
      <c r="GT110" s="163"/>
      <c r="GU110" s="163"/>
      <c r="GV110" s="163"/>
      <c r="GW110" s="163"/>
      <c r="GX110" s="163"/>
      <c r="GY110" s="163"/>
      <c r="GZ110" s="163"/>
      <c r="HA110" s="163"/>
      <c r="HB110" s="163"/>
      <c r="HC110" s="163"/>
      <c r="HD110" s="163"/>
      <c r="HE110" s="163"/>
      <c r="HF110" s="163"/>
      <c r="HG110" s="163"/>
      <c r="HH110" s="163"/>
      <c r="HI110" s="163"/>
      <c r="HJ110" s="163"/>
      <c r="HK110" s="163"/>
      <c r="HL110" s="163"/>
      <c r="HM110" s="163"/>
      <c r="HN110" s="163"/>
      <c r="HO110" s="163"/>
      <c r="HP110" s="163"/>
      <c r="HQ110" s="163"/>
      <c r="HR110" s="163"/>
      <c r="HS110" s="163"/>
      <c r="HT110" s="163"/>
      <c r="HU110" s="163"/>
      <c r="HV110" s="163"/>
      <c r="HW110" s="163"/>
      <c r="HX110" s="163"/>
      <c r="HY110" s="163"/>
      <c r="HZ110" s="163"/>
      <c r="IA110" s="163"/>
      <c r="IB110" s="163"/>
      <c r="IC110" s="163"/>
      <c r="ID110" s="163"/>
      <c r="IE110" s="163"/>
      <c r="IF110" s="163"/>
      <c r="IG110" s="163"/>
      <c r="IH110" s="163"/>
      <c r="II110" s="163"/>
      <c r="IJ110" s="163"/>
      <c r="IK110" s="163"/>
      <c r="IL110" s="163"/>
      <c r="IM110" s="163"/>
      <c r="IN110" s="163"/>
      <c r="IO110" s="163"/>
      <c r="IP110" s="163"/>
      <c r="IQ110" s="163"/>
      <c r="IR110" s="163"/>
      <c r="IS110" s="163"/>
      <c r="IT110" s="163"/>
      <c r="IU110" s="163"/>
      <c r="IV110" s="163"/>
    </row>
    <row r="111" spans="1:256" ht="11.2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L111" s="163"/>
      <c r="M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2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3"/>
      <c r="FO111" s="163"/>
      <c r="FP111" s="163"/>
      <c r="FQ111" s="163"/>
      <c r="FR111" s="163"/>
      <c r="FS111" s="163"/>
      <c r="FT111" s="163"/>
      <c r="FU111" s="163"/>
      <c r="FV111" s="163"/>
      <c r="FW111" s="163"/>
      <c r="FX111" s="163"/>
      <c r="FY111" s="163"/>
      <c r="FZ111" s="163"/>
      <c r="GA111" s="163"/>
      <c r="GB111" s="163"/>
      <c r="GC111" s="163"/>
      <c r="GD111" s="163"/>
      <c r="GE111" s="163"/>
      <c r="GF111" s="163"/>
      <c r="GG111" s="163"/>
      <c r="GH111" s="163"/>
      <c r="GI111" s="163"/>
      <c r="GJ111" s="163"/>
      <c r="GK111" s="163"/>
      <c r="GL111" s="163"/>
      <c r="GM111" s="163"/>
      <c r="GN111" s="163"/>
      <c r="GO111" s="163"/>
      <c r="GP111" s="163"/>
      <c r="GQ111" s="163"/>
      <c r="GR111" s="163"/>
      <c r="GS111" s="163"/>
      <c r="GT111" s="163"/>
      <c r="GU111" s="163"/>
      <c r="GV111" s="163"/>
      <c r="GW111" s="163"/>
      <c r="GX111" s="163"/>
      <c r="GY111" s="163"/>
      <c r="GZ111" s="163"/>
      <c r="HA111" s="163"/>
      <c r="HB111" s="163"/>
      <c r="HC111" s="163"/>
      <c r="HD111" s="163"/>
      <c r="HE111" s="163"/>
      <c r="HF111" s="163"/>
      <c r="HG111" s="163"/>
      <c r="HH111" s="163"/>
      <c r="HI111" s="163"/>
      <c r="HJ111" s="163"/>
      <c r="HK111" s="163"/>
      <c r="HL111" s="163"/>
      <c r="HM111" s="163"/>
      <c r="HN111" s="163"/>
      <c r="HO111" s="163"/>
      <c r="HP111" s="163"/>
      <c r="HQ111" s="163"/>
      <c r="HR111" s="163"/>
      <c r="HS111" s="163"/>
      <c r="HT111" s="163"/>
      <c r="HU111" s="163"/>
      <c r="HV111" s="163"/>
      <c r="HW111" s="163"/>
      <c r="HX111" s="163"/>
      <c r="HY111" s="163"/>
      <c r="HZ111" s="163"/>
      <c r="IA111" s="163"/>
      <c r="IB111" s="163"/>
      <c r="IC111" s="163"/>
      <c r="ID111" s="163"/>
      <c r="IE111" s="163"/>
      <c r="IF111" s="163"/>
      <c r="IG111" s="163"/>
      <c r="IH111" s="163"/>
      <c r="II111" s="163"/>
      <c r="IJ111" s="163"/>
      <c r="IK111" s="163"/>
      <c r="IL111" s="163"/>
      <c r="IM111" s="163"/>
      <c r="IN111" s="163"/>
      <c r="IO111" s="163"/>
      <c r="IP111" s="163"/>
      <c r="IQ111" s="163"/>
      <c r="IR111" s="163"/>
      <c r="IS111" s="163"/>
      <c r="IT111" s="163"/>
      <c r="IU111" s="163"/>
      <c r="IV111" s="163"/>
    </row>
    <row r="112" spans="1:256" ht="11.2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L112" s="163"/>
      <c r="M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2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</row>
    <row r="113" spans="1:256" ht="11.2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L113" s="163"/>
      <c r="M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2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3"/>
      <c r="FO113" s="163"/>
      <c r="FP113" s="163"/>
      <c r="FQ113" s="163"/>
      <c r="FR113" s="163"/>
      <c r="FS113" s="163"/>
      <c r="FT113" s="163"/>
      <c r="FU113" s="163"/>
      <c r="FV113" s="163"/>
      <c r="FW113" s="163"/>
      <c r="FX113" s="163"/>
      <c r="FY113" s="163"/>
      <c r="FZ113" s="163"/>
      <c r="GA113" s="163"/>
      <c r="GB113" s="163"/>
      <c r="GC113" s="163"/>
      <c r="GD113" s="163"/>
      <c r="GE113" s="163"/>
      <c r="GF113" s="163"/>
      <c r="GG113" s="163"/>
      <c r="GH113" s="163"/>
      <c r="GI113" s="163"/>
      <c r="GJ113" s="163"/>
      <c r="GK113" s="163"/>
      <c r="GL113" s="163"/>
      <c r="GM113" s="163"/>
      <c r="GN113" s="163"/>
      <c r="GO113" s="163"/>
      <c r="GP113" s="163"/>
      <c r="GQ113" s="163"/>
      <c r="GR113" s="163"/>
      <c r="GS113" s="163"/>
      <c r="GT113" s="163"/>
      <c r="GU113" s="163"/>
      <c r="GV113" s="163"/>
      <c r="GW113" s="163"/>
      <c r="GX113" s="163"/>
      <c r="GY113" s="163"/>
      <c r="GZ113" s="163"/>
      <c r="HA113" s="163"/>
      <c r="HB113" s="163"/>
      <c r="HC113" s="163"/>
      <c r="HD113" s="163"/>
      <c r="HE113" s="163"/>
      <c r="HF113" s="163"/>
      <c r="HG113" s="163"/>
      <c r="HH113" s="163"/>
      <c r="HI113" s="163"/>
      <c r="HJ113" s="163"/>
      <c r="HK113" s="163"/>
      <c r="HL113" s="163"/>
      <c r="HM113" s="163"/>
      <c r="HN113" s="163"/>
      <c r="HO113" s="163"/>
      <c r="HP113" s="163"/>
      <c r="HQ113" s="163"/>
      <c r="HR113" s="163"/>
      <c r="HS113" s="163"/>
      <c r="HT113" s="163"/>
      <c r="HU113" s="163"/>
      <c r="HV113" s="163"/>
      <c r="HW113" s="163"/>
      <c r="HX113" s="163"/>
      <c r="HY113" s="163"/>
      <c r="HZ113" s="163"/>
      <c r="IA113" s="163"/>
      <c r="IB113" s="163"/>
      <c r="IC113" s="163"/>
      <c r="ID113" s="163"/>
      <c r="IE113" s="163"/>
      <c r="IF113" s="163"/>
      <c r="IG113" s="163"/>
      <c r="IH113" s="163"/>
      <c r="II113" s="163"/>
      <c r="IJ113" s="163"/>
      <c r="IK113" s="163"/>
      <c r="IL113" s="163"/>
      <c r="IM113" s="163"/>
      <c r="IN113" s="163"/>
      <c r="IO113" s="163"/>
      <c r="IP113" s="163"/>
      <c r="IQ113" s="163"/>
      <c r="IR113" s="163"/>
      <c r="IS113" s="163"/>
      <c r="IT113" s="163"/>
      <c r="IU113" s="163"/>
      <c r="IV113" s="163"/>
    </row>
    <row r="114" spans="1:256" ht="11.2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L114" s="163"/>
      <c r="M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2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3"/>
      <c r="FT114" s="163"/>
      <c r="FU114" s="163"/>
      <c r="FV114" s="163"/>
      <c r="FW114" s="163"/>
      <c r="FX114" s="163"/>
      <c r="FY114" s="163"/>
      <c r="FZ114" s="163"/>
      <c r="GA114" s="163"/>
      <c r="GB114" s="163"/>
      <c r="GC114" s="163"/>
      <c r="GD114" s="163"/>
      <c r="GE114" s="163"/>
      <c r="GF114" s="163"/>
      <c r="GG114" s="163"/>
      <c r="GH114" s="163"/>
      <c r="GI114" s="163"/>
      <c r="GJ114" s="163"/>
      <c r="GK114" s="163"/>
      <c r="GL114" s="163"/>
      <c r="GM114" s="163"/>
      <c r="GN114" s="163"/>
      <c r="GO114" s="163"/>
      <c r="GP114" s="163"/>
      <c r="GQ114" s="163"/>
      <c r="GR114" s="163"/>
      <c r="GS114" s="163"/>
      <c r="GT114" s="163"/>
      <c r="GU114" s="163"/>
      <c r="GV114" s="163"/>
      <c r="GW114" s="163"/>
      <c r="GX114" s="163"/>
      <c r="GY114" s="163"/>
      <c r="GZ114" s="163"/>
      <c r="HA114" s="163"/>
      <c r="HB114" s="163"/>
      <c r="HC114" s="163"/>
      <c r="HD114" s="163"/>
      <c r="HE114" s="163"/>
      <c r="HF114" s="163"/>
      <c r="HG114" s="163"/>
      <c r="HH114" s="163"/>
      <c r="HI114" s="163"/>
      <c r="HJ114" s="163"/>
      <c r="HK114" s="163"/>
      <c r="HL114" s="163"/>
      <c r="HM114" s="163"/>
      <c r="HN114" s="163"/>
      <c r="HO114" s="163"/>
      <c r="HP114" s="163"/>
      <c r="HQ114" s="163"/>
      <c r="HR114" s="163"/>
      <c r="HS114" s="163"/>
      <c r="HT114" s="163"/>
      <c r="HU114" s="163"/>
      <c r="HV114" s="163"/>
      <c r="HW114" s="163"/>
      <c r="HX114" s="163"/>
      <c r="HY114" s="163"/>
      <c r="HZ114" s="163"/>
      <c r="IA114" s="163"/>
      <c r="IB114" s="163"/>
      <c r="IC114" s="163"/>
      <c r="ID114" s="163"/>
      <c r="IE114" s="163"/>
      <c r="IF114" s="163"/>
      <c r="IG114" s="163"/>
      <c r="IH114" s="163"/>
      <c r="II114" s="163"/>
      <c r="IJ114" s="163"/>
      <c r="IK114" s="163"/>
      <c r="IL114" s="163"/>
      <c r="IM114" s="163"/>
      <c r="IN114" s="163"/>
      <c r="IO114" s="163"/>
      <c r="IP114" s="163"/>
      <c r="IQ114" s="163"/>
      <c r="IR114" s="163"/>
      <c r="IS114" s="163"/>
      <c r="IT114" s="163"/>
      <c r="IU114" s="163"/>
      <c r="IV114" s="163"/>
    </row>
    <row r="115" spans="1:256" ht="11.2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L115" s="163"/>
      <c r="M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2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163"/>
      <c r="GG115" s="163"/>
      <c r="GH115" s="163"/>
      <c r="GI115" s="163"/>
      <c r="GJ115" s="163"/>
      <c r="GK115" s="163"/>
      <c r="GL115" s="163"/>
      <c r="GM115" s="163"/>
      <c r="GN115" s="163"/>
      <c r="GO115" s="163"/>
      <c r="GP115" s="163"/>
      <c r="GQ115" s="163"/>
      <c r="GR115" s="163"/>
      <c r="GS115" s="163"/>
      <c r="GT115" s="163"/>
      <c r="GU115" s="163"/>
      <c r="GV115" s="163"/>
      <c r="GW115" s="163"/>
      <c r="GX115" s="163"/>
      <c r="GY115" s="163"/>
      <c r="GZ115" s="163"/>
      <c r="HA115" s="163"/>
      <c r="HB115" s="163"/>
      <c r="HC115" s="163"/>
      <c r="HD115" s="163"/>
      <c r="HE115" s="163"/>
      <c r="HF115" s="163"/>
      <c r="HG115" s="163"/>
      <c r="HH115" s="163"/>
      <c r="HI115" s="163"/>
      <c r="HJ115" s="163"/>
      <c r="HK115" s="163"/>
      <c r="HL115" s="163"/>
      <c r="HM115" s="163"/>
      <c r="HN115" s="163"/>
      <c r="HO115" s="163"/>
      <c r="HP115" s="163"/>
      <c r="HQ115" s="163"/>
      <c r="HR115" s="163"/>
      <c r="HS115" s="163"/>
      <c r="HT115" s="163"/>
      <c r="HU115" s="163"/>
      <c r="HV115" s="163"/>
      <c r="HW115" s="163"/>
      <c r="HX115" s="163"/>
      <c r="HY115" s="163"/>
      <c r="HZ115" s="163"/>
      <c r="IA115" s="163"/>
      <c r="IB115" s="163"/>
      <c r="IC115" s="163"/>
      <c r="ID115" s="163"/>
      <c r="IE115" s="163"/>
      <c r="IF115" s="163"/>
      <c r="IG115" s="163"/>
      <c r="IH115" s="163"/>
      <c r="II115" s="163"/>
      <c r="IJ115" s="163"/>
      <c r="IK115" s="163"/>
      <c r="IL115" s="163"/>
      <c r="IM115" s="163"/>
      <c r="IN115" s="163"/>
      <c r="IO115" s="163"/>
      <c r="IP115" s="163"/>
      <c r="IQ115" s="163"/>
      <c r="IR115" s="163"/>
      <c r="IS115" s="163"/>
      <c r="IT115" s="163"/>
      <c r="IU115" s="163"/>
      <c r="IV115" s="163"/>
    </row>
    <row r="116" spans="1:256" ht="11.2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L116" s="163"/>
      <c r="M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2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</row>
    <row r="117" spans="1:256" ht="11.2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L117" s="163"/>
      <c r="M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2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GF117" s="163"/>
      <c r="GG117" s="163"/>
      <c r="GH117" s="163"/>
      <c r="GI117" s="163"/>
      <c r="GJ117" s="163"/>
      <c r="GK117" s="163"/>
      <c r="GL117" s="163"/>
      <c r="GM117" s="163"/>
      <c r="GN117" s="163"/>
      <c r="GO117" s="163"/>
      <c r="GP117" s="163"/>
      <c r="GQ117" s="163"/>
      <c r="GR117" s="163"/>
      <c r="GS117" s="163"/>
      <c r="GT117" s="163"/>
      <c r="GU117" s="163"/>
      <c r="GV117" s="163"/>
      <c r="GW117" s="163"/>
      <c r="GX117" s="163"/>
      <c r="GY117" s="163"/>
      <c r="GZ117" s="163"/>
      <c r="HA117" s="163"/>
      <c r="HB117" s="163"/>
      <c r="HC117" s="163"/>
      <c r="HD117" s="163"/>
      <c r="HE117" s="163"/>
      <c r="HF117" s="163"/>
      <c r="HG117" s="163"/>
      <c r="HH117" s="163"/>
      <c r="HI117" s="163"/>
      <c r="HJ117" s="163"/>
      <c r="HK117" s="163"/>
      <c r="HL117" s="163"/>
      <c r="HM117" s="163"/>
      <c r="HN117" s="163"/>
      <c r="HO117" s="163"/>
      <c r="HP117" s="163"/>
      <c r="HQ117" s="163"/>
      <c r="HR117" s="163"/>
      <c r="HS117" s="163"/>
      <c r="HT117" s="163"/>
      <c r="HU117" s="163"/>
      <c r="HV117" s="163"/>
      <c r="HW117" s="163"/>
      <c r="HX117" s="163"/>
      <c r="HY117" s="163"/>
      <c r="HZ117" s="163"/>
      <c r="IA117" s="163"/>
      <c r="IB117" s="163"/>
      <c r="IC117" s="163"/>
      <c r="ID117" s="163"/>
      <c r="IE117" s="163"/>
      <c r="IF117" s="163"/>
      <c r="IG117" s="163"/>
      <c r="IH117" s="163"/>
      <c r="II117" s="163"/>
      <c r="IJ117" s="163"/>
      <c r="IK117" s="163"/>
      <c r="IL117" s="163"/>
      <c r="IM117" s="163"/>
      <c r="IN117" s="163"/>
      <c r="IO117" s="163"/>
      <c r="IP117" s="163"/>
      <c r="IQ117" s="163"/>
      <c r="IR117" s="163"/>
      <c r="IS117" s="163"/>
      <c r="IT117" s="163"/>
      <c r="IU117" s="163"/>
      <c r="IV117" s="163"/>
    </row>
    <row r="118" spans="1:256" ht="11.2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L118" s="163"/>
      <c r="M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2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GF118" s="163"/>
      <c r="GG118" s="163"/>
      <c r="GH118" s="163"/>
      <c r="GI118" s="163"/>
      <c r="GJ118" s="163"/>
      <c r="GK118" s="163"/>
      <c r="GL118" s="163"/>
      <c r="GM118" s="163"/>
      <c r="GN118" s="163"/>
      <c r="GO118" s="163"/>
      <c r="GP118" s="163"/>
      <c r="GQ118" s="163"/>
      <c r="GR118" s="163"/>
      <c r="GS118" s="163"/>
      <c r="GT118" s="163"/>
      <c r="GU118" s="163"/>
      <c r="GV118" s="163"/>
      <c r="GW118" s="163"/>
      <c r="GX118" s="163"/>
      <c r="GY118" s="163"/>
      <c r="GZ118" s="163"/>
      <c r="HA118" s="163"/>
      <c r="HB118" s="163"/>
      <c r="HC118" s="163"/>
      <c r="HD118" s="163"/>
      <c r="HE118" s="163"/>
      <c r="HF118" s="163"/>
      <c r="HG118" s="163"/>
      <c r="HH118" s="163"/>
      <c r="HI118" s="163"/>
      <c r="HJ118" s="163"/>
      <c r="HK118" s="163"/>
      <c r="HL118" s="163"/>
      <c r="HM118" s="163"/>
      <c r="HN118" s="163"/>
      <c r="HO118" s="163"/>
      <c r="HP118" s="163"/>
      <c r="HQ118" s="163"/>
      <c r="HR118" s="163"/>
      <c r="HS118" s="163"/>
      <c r="HT118" s="163"/>
      <c r="HU118" s="163"/>
      <c r="HV118" s="163"/>
      <c r="HW118" s="163"/>
      <c r="HX118" s="163"/>
      <c r="HY118" s="163"/>
      <c r="HZ118" s="163"/>
      <c r="IA118" s="163"/>
      <c r="IB118" s="163"/>
      <c r="IC118" s="163"/>
      <c r="ID118" s="163"/>
      <c r="IE118" s="163"/>
      <c r="IF118" s="163"/>
      <c r="IG118" s="163"/>
      <c r="IH118" s="163"/>
      <c r="II118" s="163"/>
      <c r="IJ118" s="163"/>
      <c r="IK118" s="163"/>
      <c r="IL118" s="163"/>
      <c r="IM118" s="163"/>
      <c r="IN118" s="163"/>
      <c r="IO118" s="163"/>
      <c r="IP118" s="163"/>
      <c r="IQ118" s="163"/>
      <c r="IR118" s="163"/>
      <c r="IS118" s="163"/>
      <c r="IT118" s="163"/>
      <c r="IU118" s="163"/>
      <c r="IV118" s="163"/>
    </row>
    <row r="119" spans="1:256" ht="11.2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L119" s="163"/>
      <c r="M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2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GF119" s="163"/>
      <c r="GG119" s="163"/>
      <c r="GH119" s="163"/>
      <c r="GI119" s="163"/>
      <c r="GJ119" s="163"/>
      <c r="GK119" s="163"/>
      <c r="GL119" s="163"/>
      <c r="GM119" s="163"/>
      <c r="GN119" s="163"/>
      <c r="GO119" s="163"/>
      <c r="GP119" s="163"/>
      <c r="GQ119" s="163"/>
      <c r="GR119" s="163"/>
      <c r="GS119" s="163"/>
      <c r="GT119" s="163"/>
      <c r="GU119" s="163"/>
      <c r="GV119" s="163"/>
      <c r="GW119" s="163"/>
      <c r="GX119" s="163"/>
      <c r="GY119" s="163"/>
      <c r="GZ119" s="163"/>
      <c r="HA119" s="163"/>
      <c r="HB119" s="163"/>
      <c r="HC119" s="163"/>
      <c r="HD119" s="163"/>
      <c r="HE119" s="163"/>
      <c r="HF119" s="163"/>
      <c r="HG119" s="163"/>
      <c r="HH119" s="163"/>
      <c r="HI119" s="163"/>
      <c r="HJ119" s="163"/>
      <c r="HK119" s="163"/>
      <c r="HL119" s="163"/>
      <c r="HM119" s="163"/>
      <c r="HN119" s="163"/>
      <c r="HO119" s="163"/>
      <c r="HP119" s="163"/>
      <c r="HQ119" s="163"/>
      <c r="HR119" s="163"/>
      <c r="HS119" s="163"/>
      <c r="HT119" s="163"/>
      <c r="HU119" s="163"/>
      <c r="HV119" s="163"/>
      <c r="HW119" s="163"/>
      <c r="HX119" s="163"/>
      <c r="HY119" s="163"/>
      <c r="HZ119" s="163"/>
      <c r="IA119" s="163"/>
      <c r="IB119" s="163"/>
      <c r="IC119" s="163"/>
      <c r="ID119" s="163"/>
      <c r="IE119" s="163"/>
      <c r="IF119" s="163"/>
      <c r="IG119" s="163"/>
      <c r="IH119" s="163"/>
      <c r="II119" s="163"/>
      <c r="IJ119" s="163"/>
      <c r="IK119" s="163"/>
      <c r="IL119" s="163"/>
      <c r="IM119" s="163"/>
      <c r="IN119" s="163"/>
      <c r="IO119" s="163"/>
      <c r="IP119" s="163"/>
      <c r="IQ119" s="163"/>
      <c r="IR119" s="163"/>
      <c r="IS119" s="163"/>
      <c r="IT119" s="163"/>
      <c r="IU119" s="163"/>
      <c r="IV119" s="163"/>
    </row>
    <row r="120" spans="1:256" ht="11.2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L120" s="163"/>
      <c r="M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2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GF120" s="163"/>
      <c r="GG120" s="163"/>
      <c r="GH120" s="163"/>
      <c r="GI120" s="163"/>
      <c r="GJ120" s="163"/>
      <c r="GK120" s="163"/>
      <c r="GL120" s="163"/>
      <c r="GM120" s="163"/>
      <c r="GN120" s="163"/>
      <c r="GO120" s="163"/>
      <c r="GP120" s="163"/>
      <c r="GQ120" s="163"/>
      <c r="GR120" s="163"/>
      <c r="GS120" s="163"/>
      <c r="GT120" s="163"/>
      <c r="GU120" s="163"/>
      <c r="GV120" s="163"/>
      <c r="GW120" s="163"/>
      <c r="GX120" s="163"/>
      <c r="GY120" s="163"/>
      <c r="GZ120" s="163"/>
      <c r="HA120" s="163"/>
      <c r="HB120" s="163"/>
      <c r="HC120" s="163"/>
      <c r="HD120" s="163"/>
      <c r="HE120" s="163"/>
      <c r="HF120" s="163"/>
      <c r="HG120" s="163"/>
      <c r="HH120" s="163"/>
      <c r="HI120" s="163"/>
      <c r="HJ120" s="163"/>
      <c r="HK120" s="163"/>
      <c r="HL120" s="163"/>
      <c r="HM120" s="163"/>
      <c r="HN120" s="163"/>
      <c r="HO120" s="163"/>
      <c r="HP120" s="163"/>
      <c r="HQ120" s="163"/>
      <c r="HR120" s="163"/>
      <c r="HS120" s="163"/>
      <c r="HT120" s="163"/>
      <c r="HU120" s="163"/>
      <c r="HV120" s="163"/>
      <c r="HW120" s="163"/>
      <c r="HX120" s="163"/>
      <c r="HY120" s="163"/>
      <c r="HZ120" s="163"/>
      <c r="IA120" s="163"/>
      <c r="IB120" s="163"/>
      <c r="IC120" s="163"/>
      <c r="ID120" s="163"/>
      <c r="IE120" s="163"/>
      <c r="IF120" s="163"/>
      <c r="IG120" s="163"/>
      <c r="IH120" s="163"/>
      <c r="II120" s="163"/>
      <c r="IJ120" s="163"/>
      <c r="IK120" s="163"/>
      <c r="IL120" s="163"/>
      <c r="IM120" s="163"/>
      <c r="IN120" s="163"/>
      <c r="IO120" s="163"/>
      <c r="IP120" s="163"/>
      <c r="IQ120" s="163"/>
      <c r="IR120" s="163"/>
      <c r="IS120" s="163"/>
      <c r="IT120" s="163"/>
      <c r="IU120" s="163"/>
      <c r="IV120" s="163"/>
    </row>
    <row r="121" spans="1:256" ht="11.2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L121" s="163"/>
      <c r="M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2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</row>
    <row r="122" spans="1:256" ht="11.2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L122" s="163"/>
      <c r="M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2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3"/>
      <c r="FO122" s="163"/>
      <c r="FP122" s="163"/>
      <c r="FQ122" s="163"/>
      <c r="FR122" s="163"/>
      <c r="FS122" s="163"/>
      <c r="FT122" s="163"/>
      <c r="FU122" s="163"/>
      <c r="FV122" s="163"/>
      <c r="FW122" s="163"/>
      <c r="FX122" s="163"/>
      <c r="FY122" s="163"/>
      <c r="FZ122" s="163"/>
      <c r="GA122" s="163"/>
      <c r="GB122" s="163"/>
      <c r="GC122" s="163"/>
      <c r="GD122" s="163"/>
      <c r="GE122" s="163"/>
      <c r="GF122" s="163"/>
      <c r="GG122" s="163"/>
      <c r="GH122" s="163"/>
      <c r="GI122" s="163"/>
      <c r="GJ122" s="163"/>
      <c r="GK122" s="163"/>
      <c r="GL122" s="163"/>
      <c r="GM122" s="163"/>
      <c r="GN122" s="163"/>
      <c r="GO122" s="163"/>
      <c r="GP122" s="163"/>
      <c r="GQ122" s="163"/>
      <c r="GR122" s="163"/>
      <c r="GS122" s="163"/>
      <c r="GT122" s="163"/>
      <c r="GU122" s="163"/>
      <c r="GV122" s="163"/>
      <c r="GW122" s="163"/>
      <c r="GX122" s="163"/>
      <c r="GY122" s="163"/>
      <c r="GZ122" s="163"/>
      <c r="HA122" s="163"/>
      <c r="HB122" s="163"/>
      <c r="HC122" s="163"/>
      <c r="HD122" s="163"/>
      <c r="HE122" s="163"/>
      <c r="HF122" s="163"/>
      <c r="HG122" s="163"/>
      <c r="HH122" s="163"/>
      <c r="HI122" s="163"/>
      <c r="HJ122" s="163"/>
      <c r="HK122" s="163"/>
      <c r="HL122" s="163"/>
      <c r="HM122" s="163"/>
      <c r="HN122" s="163"/>
      <c r="HO122" s="163"/>
      <c r="HP122" s="163"/>
      <c r="HQ122" s="163"/>
      <c r="HR122" s="163"/>
      <c r="HS122" s="163"/>
      <c r="HT122" s="163"/>
      <c r="HU122" s="163"/>
      <c r="HV122" s="163"/>
      <c r="HW122" s="163"/>
      <c r="HX122" s="163"/>
      <c r="HY122" s="163"/>
      <c r="HZ122" s="163"/>
      <c r="IA122" s="163"/>
      <c r="IB122" s="163"/>
      <c r="IC122" s="163"/>
      <c r="ID122" s="163"/>
      <c r="IE122" s="163"/>
      <c r="IF122" s="163"/>
      <c r="IG122" s="163"/>
      <c r="IH122" s="163"/>
      <c r="II122" s="163"/>
      <c r="IJ122" s="163"/>
      <c r="IK122" s="163"/>
      <c r="IL122" s="163"/>
      <c r="IM122" s="163"/>
      <c r="IN122" s="163"/>
      <c r="IO122" s="163"/>
      <c r="IP122" s="163"/>
      <c r="IQ122" s="163"/>
      <c r="IR122" s="163"/>
      <c r="IS122" s="163"/>
      <c r="IT122" s="163"/>
      <c r="IU122" s="163"/>
      <c r="IV122" s="163"/>
    </row>
    <row r="123" spans="1:256" ht="11.2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L123" s="163"/>
      <c r="M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2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3"/>
      <c r="FO123" s="163"/>
      <c r="FP123" s="163"/>
      <c r="FQ123" s="163"/>
      <c r="FR123" s="163"/>
      <c r="FS123" s="163"/>
      <c r="FT123" s="163"/>
      <c r="FU123" s="163"/>
      <c r="FV123" s="163"/>
      <c r="FW123" s="163"/>
      <c r="FX123" s="163"/>
      <c r="FY123" s="163"/>
      <c r="FZ123" s="163"/>
      <c r="GA123" s="163"/>
      <c r="GB123" s="163"/>
      <c r="GC123" s="163"/>
      <c r="GD123" s="163"/>
      <c r="GE123" s="163"/>
      <c r="GF123" s="163"/>
      <c r="GG123" s="163"/>
      <c r="GH123" s="163"/>
      <c r="GI123" s="163"/>
      <c r="GJ123" s="163"/>
      <c r="GK123" s="163"/>
      <c r="GL123" s="163"/>
      <c r="GM123" s="163"/>
      <c r="GN123" s="163"/>
      <c r="GO123" s="163"/>
      <c r="GP123" s="163"/>
      <c r="GQ123" s="163"/>
      <c r="GR123" s="163"/>
      <c r="GS123" s="163"/>
      <c r="GT123" s="163"/>
      <c r="GU123" s="163"/>
      <c r="GV123" s="163"/>
      <c r="GW123" s="163"/>
      <c r="GX123" s="163"/>
      <c r="GY123" s="163"/>
      <c r="GZ123" s="163"/>
      <c r="HA123" s="163"/>
      <c r="HB123" s="163"/>
      <c r="HC123" s="163"/>
      <c r="HD123" s="163"/>
      <c r="HE123" s="163"/>
      <c r="HF123" s="163"/>
      <c r="HG123" s="163"/>
      <c r="HH123" s="163"/>
      <c r="HI123" s="163"/>
      <c r="HJ123" s="163"/>
      <c r="HK123" s="163"/>
      <c r="HL123" s="163"/>
      <c r="HM123" s="163"/>
      <c r="HN123" s="163"/>
      <c r="HO123" s="163"/>
      <c r="HP123" s="163"/>
      <c r="HQ123" s="163"/>
      <c r="HR123" s="163"/>
      <c r="HS123" s="163"/>
      <c r="HT123" s="163"/>
      <c r="HU123" s="163"/>
      <c r="HV123" s="163"/>
      <c r="HW123" s="163"/>
      <c r="HX123" s="163"/>
      <c r="HY123" s="163"/>
      <c r="HZ123" s="163"/>
      <c r="IA123" s="163"/>
      <c r="IB123" s="163"/>
      <c r="IC123" s="163"/>
      <c r="ID123" s="163"/>
      <c r="IE123" s="163"/>
      <c r="IF123" s="163"/>
      <c r="IG123" s="163"/>
      <c r="IH123" s="163"/>
      <c r="II123" s="163"/>
      <c r="IJ123" s="163"/>
      <c r="IK123" s="163"/>
      <c r="IL123" s="163"/>
      <c r="IM123" s="163"/>
      <c r="IN123" s="163"/>
      <c r="IO123" s="163"/>
      <c r="IP123" s="163"/>
      <c r="IQ123" s="163"/>
      <c r="IR123" s="163"/>
      <c r="IS123" s="163"/>
      <c r="IT123" s="163"/>
      <c r="IU123" s="163"/>
      <c r="IV123" s="163"/>
    </row>
    <row r="124" spans="1:256" ht="11.2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L124" s="163"/>
      <c r="M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2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3"/>
      <c r="FO124" s="163"/>
      <c r="FP124" s="163"/>
      <c r="FQ124" s="163"/>
      <c r="FR124" s="163"/>
      <c r="FS124" s="163"/>
      <c r="FT124" s="163"/>
      <c r="FU124" s="163"/>
      <c r="FV124" s="163"/>
      <c r="FW124" s="163"/>
      <c r="FX124" s="163"/>
      <c r="FY124" s="163"/>
      <c r="FZ124" s="163"/>
      <c r="GA124" s="163"/>
      <c r="GB124" s="163"/>
      <c r="GC124" s="163"/>
      <c r="GD124" s="163"/>
      <c r="GE124" s="163"/>
      <c r="GF124" s="163"/>
      <c r="GG124" s="163"/>
      <c r="GH124" s="163"/>
      <c r="GI124" s="163"/>
      <c r="GJ124" s="163"/>
      <c r="GK124" s="163"/>
      <c r="GL124" s="163"/>
      <c r="GM124" s="163"/>
      <c r="GN124" s="163"/>
      <c r="GO124" s="163"/>
      <c r="GP124" s="163"/>
      <c r="GQ124" s="163"/>
      <c r="GR124" s="163"/>
      <c r="GS124" s="163"/>
      <c r="GT124" s="163"/>
      <c r="GU124" s="163"/>
      <c r="GV124" s="163"/>
      <c r="GW124" s="163"/>
      <c r="GX124" s="163"/>
      <c r="GY124" s="163"/>
      <c r="GZ124" s="163"/>
      <c r="HA124" s="163"/>
      <c r="HB124" s="163"/>
      <c r="HC124" s="163"/>
      <c r="HD124" s="163"/>
      <c r="HE124" s="163"/>
      <c r="HF124" s="163"/>
      <c r="HG124" s="163"/>
      <c r="HH124" s="163"/>
      <c r="HI124" s="163"/>
      <c r="HJ124" s="163"/>
      <c r="HK124" s="163"/>
      <c r="HL124" s="163"/>
      <c r="HM124" s="163"/>
      <c r="HN124" s="163"/>
      <c r="HO124" s="163"/>
      <c r="HP124" s="163"/>
      <c r="HQ124" s="163"/>
      <c r="HR124" s="163"/>
      <c r="HS124" s="163"/>
      <c r="HT124" s="163"/>
      <c r="HU124" s="163"/>
      <c r="HV124" s="163"/>
      <c r="HW124" s="163"/>
      <c r="HX124" s="163"/>
      <c r="HY124" s="163"/>
      <c r="HZ124" s="163"/>
      <c r="IA124" s="163"/>
      <c r="IB124" s="163"/>
      <c r="IC124" s="163"/>
      <c r="ID124" s="163"/>
      <c r="IE124" s="163"/>
      <c r="IF124" s="163"/>
      <c r="IG124" s="163"/>
      <c r="IH124" s="163"/>
      <c r="II124" s="163"/>
      <c r="IJ124" s="163"/>
      <c r="IK124" s="163"/>
      <c r="IL124" s="163"/>
      <c r="IM124" s="163"/>
      <c r="IN124" s="163"/>
      <c r="IO124" s="163"/>
      <c r="IP124" s="163"/>
      <c r="IQ124" s="163"/>
      <c r="IR124" s="163"/>
      <c r="IS124" s="163"/>
      <c r="IT124" s="163"/>
      <c r="IU124" s="163"/>
      <c r="IV124" s="163"/>
    </row>
    <row r="125" spans="1:256" ht="11.2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L125" s="163"/>
      <c r="M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2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</row>
    <row r="126" spans="1:256" ht="11.2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L126" s="163"/>
      <c r="M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2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163"/>
      <c r="FK126" s="163"/>
      <c r="FL126" s="163"/>
      <c r="FM126" s="163"/>
      <c r="FN126" s="163"/>
      <c r="FO126" s="163"/>
      <c r="FP126" s="163"/>
      <c r="FQ126" s="163"/>
      <c r="FR126" s="163"/>
      <c r="FS126" s="163"/>
      <c r="FT126" s="163"/>
      <c r="FU126" s="163"/>
      <c r="FV126" s="163"/>
      <c r="FW126" s="163"/>
      <c r="FX126" s="163"/>
      <c r="FY126" s="163"/>
      <c r="FZ126" s="163"/>
      <c r="GA126" s="163"/>
      <c r="GB126" s="163"/>
      <c r="GC126" s="163"/>
      <c r="GD126" s="163"/>
      <c r="GE126" s="163"/>
      <c r="GF126" s="163"/>
      <c r="GG126" s="163"/>
      <c r="GH126" s="163"/>
      <c r="GI126" s="163"/>
      <c r="GJ126" s="163"/>
      <c r="GK126" s="163"/>
      <c r="GL126" s="163"/>
      <c r="GM126" s="163"/>
      <c r="GN126" s="163"/>
      <c r="GO126" s="163"/>
      <c r="GP126" s="163"/>
      <c r="GQ126" s="163"/>
      <c r="GR126" s="163"/>
      <c r="GS126" s="163"/>
      <c r="GT126" s="163"/>
      <c r="GU126" s="163"/>
      <c r="GV126" s="163"/>
      <c r="GW126" s="163"/>
      <c r="GX126" s="163"/>
      <c r="GY126" s="163"/>
      <c r="GZ126" s="163"/>
      <c r="HA126" s="163"/>
      <c r="HB126" s="163"/>
      <c r="HC126" s="163"/>
      <c r="HD126" s="163"/>
      <c r="HE126" s="163"/>
      <c r="HF126" s="163"/>
      <c r="HG126" s="163"/>
      <c r="HH126" s="163"/>
      <c r="HI126" s="163"/>
      <c r="HJ126" s="163"/>
      <c r="HK126" s="163"/>
      <c r="HL126" s="163"/>
      <c r="HM126" s="163"/>
      <c r="HN126" s="163"/>
      <c r="HO126" s="163"/>
      <c r="HP126" s="163"/>
      <c r="HQ126" s="163"/>
      <c r="HR126" s="163"/>
      <c r="HS126" s="163"/>
      <c r="HT126" s="163"/>
      <c r="HU126" s="163"/>
      <c r="HV126" s="163"/>
      <c r="HW126" s="163"/>
      <c r="HX126" s="163"/>
      <c r="HY126" s="163"/>
      <c r="HZ126" s="163"/>
      <c r="IA126" s="163"/>
      <c r="IB126" s="163"/>
      <c r="IC126" s="163"/>
      <c r="ID126" s="163"/>
      <c r="IE126" s="163"/>
      <c r="IF126" s="163"/>
      <c r="IG126" s="163"/>
      <c r="IH126" s="163"/>
      <c r="II126" s="163"/>
      <c r="IJ126" s="163"/>
      <c r="IK126" s="163"/>
      <c r="IL126" s="163"/>
      <c r="IM126" s="163"/>
      <c r="IN126" s="163"/>
      <c r="IO126" s="163"/>
      <c r="IP126" s="163"/>
      <c r="IQ126" s="163"/>
      <c r="IR126" s="163"/>
      <c r="IS126" s="163"/>
      <c r="IT126" s="163"/>
      <c r="IU126" s="163"/>
      <c r="IV126" s="163"/>
    </row>
    <row r="127" spans="1:256" ht="11.2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L127" s="163"/>
      <c r="M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2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  <c r="FL127" s="163"/>
      <c r="FM127" s="163"/>
      <c r="FN127" s="163"/>
      <c r="FO127" s="163"/>
      <c r="FP127" s="163"/>
      <c r="FQ127" s="163"/>
      <c r="FR127" s="163"/>
      <c r="FS127" s="163"/>
      <c r="FT127" s="163"/>
      <c r="FU127" s="163"/>
      <c r="FV127" s="163"/>
      <c r="FW127" s="163"/>
      <c r="FX127" s="163"/>
      <c r="FY127" s="163"/>
      <c r="FZ127" s="163"/>
      <c r="GA127" s="163"/>
      <c r="GB127" s="163"/>
      <c r="GC127" s="163"/>
      <c r="GD127" s="163"/>
      <c r="GE127" s="163"/>
      <c r="GF127" s="163"/>
      <c r="GG127" s="163"/>
      <c r="GH127" s="163"/>
      <c r="GI127" s="163"/>
      <c r="GJ127" s="163"/>
      <c r="GK127" s="163"/>
      <c r="GL127" s="163"/>
      <c r="GM127" s="163"/>
      <c r="GN127" s="163"/>
      <c r="GO127" s="163"/>
      <c r="GP127" s="163"/>
      <c r="GQ127" s="163"/>
      <c r="GR127" s="163"/>
      <c r="GS127" s="163"/>
      <c r="GT127" s="163"/>
      <c r="GU127" s="163"/>
      <c r="GV127" s="163"/>
      <c r="GW127" s="163"/>
      <c r="GX127" s="163"/>
      <c r="GY127" s="163"/>
      <c r="GZ127" s="163"/>
      <c r="HA127" s="163"/>
      <c r="HB127" s="163"/>
      <c r="HC127" s="163"/>
      <c r="HD127" s="163"/>
      <c r="HE127" s="163"/>
      <c r="HF127" s="163"/>
      <c r="HG127" s="163"/>
      <c r="HH127" s="163"/>
      <c r="HI127" s="163"/>
      <c r="HJ127" s="163"/>
      <c r="HK127" s="163"/>
      <c r="HL127" s="163"/>
      <c r="HM127" s="163"/>
      <c r="HN127" s="163"/>
      <c r="HO127" s="163"/>
      <c r="HP127" s="163"/>
      <c r="HQ127" s="163"/>
      <c r="HR127" s="163"/>
      <c r="HS127" s="163"/>
      <c r="HT127" s="163"/>
      <c r="HU127" s="163"/>
      <c r="HV127" s="163"/>
      <c r="HW127" s="163"/>
      <c r="HX127" s="163"/>
      <c r="HY127" s="163"/>
      <c r="HZ127" s="163"/>
      <c r="IA127" s="163"/>
      <c r="IB127" s="163"/>
      <c r="IC127" s="163"/>
      <c r="ID127" s="163"/>
      <c r="IE127" s="163"/>
      <c r="IF127" s="163"/>
      <c r="IG127" s="163"/>
      <c r="IH127" s="163"/>
      <c r="II127" s="163"/>
      <c r="IJ127" s="163"/>
      <c r="IK127" s="163"/>
      <c r="IL127" s="163"/>
      <c r="IM127" s="163"/>
      <c r="IN127" s="163"/>
      <c r="IO127" s="163"/>
      <c r="IP127" s="163"/>
      <c r="IQ127" s="163"/>
      <c r="IR127" s="163"/>
      <c r="IS127" s="163"/>
      <c r="IT127" s="163"/>
      <c r="IU127" s="163"/>
      <c r="IV127" s="163"/>
    </row>
    <row r="128" spans="1:256" ht="11.2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L128" s="163"/>
      <c r="M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2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</row>
    <row r="129" spans="1:256" ht="11.2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L129" s="163"/>
      <c r="M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2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3"/>
      <c r="FO129" s="163"/>
      <c r="FP129" s="163"/>
      <c r="FQ129" s="163"/>
      <c r="FR129" s="163"/>
      <c r="FS129" s="163"/>
      <c r="FT129" s="163"/>
      <c r="FU129" s="163"/>
      <c r="FV129" s="163"/>
      <c r="FW129" s="163"/>
      <c r="FX129" s="163"/>
      <c r="FY129" s="163"/>
      <c r="FZ129" s="163"/>
      <c r="GA129" s="163"/>
      <c r="GB129" s="163"/>
      <c r="GC129" s="163"/>
      <c r="GD129" s="163"/>
      <c r="GE129" s="163"/>
      <c r="GF129" s="163"/>
      <c r="GG129" s="163"/>
      <c r="GH129" s="163"/>
      <c r="GI129" s="163"/>
      <c r="GJ129" s="163"/>
      <c r="GK129" s="163"/>
      <c r="GL129" s="163"/>
      <c r="GM129" s="163"/>
      <c r="GN129" s="163"/>
      <c r="GO129" s="163"/>
      <c r="GP129" s="163"/>
      <c r="GQ129" s="163"/>
      <c r="GR129" s="163"/>
      <c r="GS129" s="163"/>
      <c r="GT129" s="163"/>
      <c r="GU129" s="163"/>
      <c r="GV129" s="163"/>
      <c r="GW129" s="163"/>
      <c r="GX129" s="163"/>
      <c r="GY129" s="163"/>
      <c r="GZ129" s="163"/>
      <c r="HA129" s="163"/>
      <c r="HB129" s="163"/>
      <c r="HC129" s="163"/>
      <c r="HD129" s="163"/>
      <c r="HE129" s="163"/>
      <c r="HF129" s="163"/>
      <c r="HG129" s="163"/>
      <c r="HH129" s="163"/>
      <c r="HI129" s="163"/>
      <c r="HJ129" s="163"/>
      <c r="HK129" s="163"/>
      <c r="HL129" s="163"/>
      <c r="HM129" s="163"/>
      <c r="HN129" s="163"/>
      <c r="HO129" s="163"/>
      <c r="HP129" s="163"/>
      <c r="HQ129" s="163"/>
      <c r="HR129" s="163"/>
      <c r="HS129" s="163"/>
      <c r="HT129" s="163"/>
      <c r="HU129" s="163"/>
      <c r="HV129" s="163"/>
      <c r="HW129" s="163"/>
      <c r="HX129" s="163"/>
      <c r="HY129" s="163"/>
      <c r="HZ129" s="163"/>
      <c r="IA129" s="163"/>
      <c r="IB129" s="163"/>
      <c r="IC129" s="163"/>
      <c r="ID129" s="163"/>
      <c r="IE129" s="163"/>
      <c r="IF129" s="163"/>
      <c r="IG129" s="163"/>
      <c r="IH129" s="163"/>
      <c r="II129" s="163"/>
      <c r="IJ129" s="163"/>
      <c r="IK129" s="163"/>
      <c r="IL129" s="163"/>
      <c r="IM129" s="163"/>
      <c r="IN129" s="163"/>
      <c r="IO129" s="163"/>
      <c r="IP129" s="163"/>
      <c r="IQ129" s="163"/>
      <c r="IR129" s="163"/>
      <c r="IS129" s="163"/>
      <c r="IT129" s="163"/>
      <c r="IU129" s="163"/>
      <c r="IV129" s="163"/>
    </row>
    <row r="130" spans="1:256" ht="11.2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L130" s="163"/>
      <c r="M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2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</row>
    <row r="131" spans="1:256" ht="11.2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L131" s="163"/>
      <c r="M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2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3"/>
      <c r="FF131" s="163"/>
      <c r="FG131" s="163"/>
      <c r="FH131" s="163"/>
      <c r="FI131" s="163"/>
      <c r="FJ131" s="163"/>
      <c r="FK131" s="163"/>
      <c r="FL131" s="163"/>
      <c r="FM131" s="163"/>
      <c r="FN131" s="163"/>
      <c r="FO131" s="163"/>
      <c r="FP131" s="163"/>
      <c r="FQ131" s="163"/>
      <c r="FR131" s="163"/>
      <c r="FS131" s="163"/>
      <c r="FT131" s="163"/>
      <c r="FU131" s="163"/>
      <c r="FV131" s="163"/>
      <c r="FW131" s="163"/>
      <c r="FX131" s="163"/>
      <c r="FY131" s="163"/>
      <c r="FZ131" s="163"/>
      <c r="GA131" s="163"/>
      <c r="GB131" s="163"/>
      <c r="GC131" s="163"/>
      <c r="GD131" s="163"/>
      <c r="GE131" s="163"/>
      <c r="GF131" s="163"/>
      <c r="GG131" s="163"/>
      <c r="GH131" s="163"/>
      <c r="GI131" s="163"/>
      <c r="GJ131" s="163"/>
      <c r="GK131" s="163"/>
      <c r="GL131" s="163"/>
      <c r="GM131" s="163"/>
      <c r="GN131" s="163"/>
      <c r="GO131" s="163"/>
      <c r="GP131" s="163"/>
      <c r="GQ131" s="163"/>
      <c r="GR131" s="163"/>
      <c r="GS131" s="163"/>
      <c r="GT131" s="163"/>
      <c r="GU131" s="163"/>
      <c r="GV131" s="163"/>
      <c r="GW131" s="163"/>
      <c r="GX131" s="163"/>
      <c r="GY131" s="163"/>
      <c r="GZ131" s="163"/>
      <c r="HA131" s="163"/>
      <c r="HB131" s="163"/>
      <c r="HC131" s="163"/>
      <c r="HD131" s="163"/>
      <c r="HE131" s="163"/>
      <c r="HF131" s="163"/>
      <c r="HG131" s="163"/>
      <c r="HH131" s="163"/>
      <c r="HI131" s="163"/>
      <c r="HJ131" s="163"/>
      <c r="HK131" s="163"/>
      <c r="HL131" s="163"/>
      <c r="HM131" s="163"/>
      <c r="HN131" s="163"/>
      <c r="HO131" s="163"/>
      <c r="HP131" s="163"/>
      <c r="HQ131" s="163"/>
      <c r="HR131" s="163"/>
      <c r="HS131" s="163"/>
      <c r="HT131" s="163"/>
      <c r="HU131" s="163"/>
      <c r="HV131" s="163"/>
      <c r="HW131" s="163"/>
      <c r="HX131" s="163"/>
      <c r="HY131" s="163"/>
      <c r="HZ131" s="163"/>
      <c r="IA131" s="163"/>
      <c r="IB131" s="163"/>
      <c r="IC131" s="163"/>
      <c r="ID131" s="163"/>
      <c r="IE131" s="163"/>
      <c r="IF131" s="163"/>
      <c r="IG131" s="163"/>
      <c r="IH131" s="163"/>
      <c r="II131" s="163"/>
      <c r="IJ131" s="163"/>
      <c r="IK131" s="163"/>
      <c r="IL131" s="163"/>
      <c r="IM131" s="163"/>
      <c r="IN131" s="163"/>
      <c r="IO131" s="163"/>
      <c r="IP131" s="163"/>
      <c r="IQ131" s="163"/>
      <c r="IR131" s="163"/>
      <c r="IS131" s="163"/>
      <c r="IT131" s="163"/>
      <c r="IU131" s="163"/>
      <c r="IV131" s="163"/>
    </row>
    <row r="132" spans="1:256" ht="11.2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L132" s="163"/>
      <c r="M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2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</row>
    <row r="133" spans="1:256" ht="11.2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L133" s="163"/>
      <c r="M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2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3"/>
      <c r="FF133" s="163"/>
      <c r="FG133" s="163"/>
      <c r="FH133" s="163"/>
      <c r="FI133" s="163"/>
      <c r="FJ133" s="163"/>
      <c r="FK133" s="163"/>
      <c r="FL133" s="163"/>
      <c r="FM133" s="163"/>
      <c r="FN133" s="163"/>
      <c r="FO133" s="163"/>
      <c r="FP133" s="163"/>
      <c r="FQ133" s="163"/>
      <c r="FR133" s="163"/>
      <c r="FS133" s="163"/>
      <c r="FT133" s="163"/>
      <c r="FU133" s="163"/>
      <c r="FV133" s="163"/>
      <c r="FW133" s="163"/>
      <c r="FX133" s="163"/>
      <c r="FY133" s="163"/>
      <c r="FZ133" s="163"/>
      <c r="GA133" s="163"/>
      <c r="GB133" s="163"/>
      <c r="GC133" s="163"/>
      <c r="GD133" s="163"/>
      <c r="GE133" s="163"/>
      <c r="GF133" s="163"/>
      <c r="GG133" s="163"/>
      <c r="GH133" s="163"/>
      <c r="GI133" s="163"/>
      <c r="GJ133" s="163"/>
      <c r="GK133" s="163"/>
      <c r="GL133" s="163"/>
      <c r="GM133" s="163"/>
      <c r="GN133" s="163"/>
      <c r="GO133" s="163"/>
      <c r="GP133" s="163"/>
      <c r="GQ133" s="163"/>
      <c r="GR133" s="163"/>
      <c r="GS133" s="163"/>
      <c r="GT133" s="163"/>
      <c r="GU133" s="163"/>
      <c r="GV133" s="163"/>
      <c r="GW133" s="163"/>
      <c r="GX133" s="163"/>
      <c r="GY133" s="163"/>
      <c r="GZ133" s="163"/>
      <c r="HA133" s="163"/>
      <c r="HB133" s="163"/>
      <c r="HC133" s="163"/>
      <c r="HD133" s="163"/>
      <c r="HE133" s="163"/>
      <c r="HF133" s="163"/>
      <c r="HG133" s="163"/>
      <c r="HH133" s="163"/>
      <c r="HI133" s="163"/>
      <c r="HJ133" s="163"/>
      <c r="HK133" s="163"/>
      <c r="HL133" s="163"/>
      <c r="HM133" s="163"/>
      <c r="HN133" s="163"/>
      <c r="HO133" s="163"/>
      <c r="HP133" s="163"/>
      <c r="HQ133" s="163"/>
      <c r="HR133" s="163"/>
      <c r="HS133" s="163"/>
      <c r="HT133" s="163"/>
      <c r="HU133" s="163"/>
      <c r="HV133" s="163"/>
      <c r="HW133" s="163"/>
      <c r="HX133" s="163"/>
      <c r="HY133" s="163"/>
      <c r="HZ133" s="163"/>
      <c r="IA133" s="163"/>
      <c r="IB133" s="163"/>
      <c r="IC133" s="163"/>
      <c r="ID133" s="163"/>
      <c r="IE133" s="163"/>
      <c r="IF133" s="163"/>
      <c r="IG133" s="163"/>
      <c r="IH133" s="163"/>
      <c r="II133" s="163"/>
      <c r="IJ133" s="163"/>
      <c r="IK133" s="163"/>
      <c r="IL133" s="163"/>
      <c r="IM133" s="163"/>
      <c r="IN133" s="163"/>
      <c r="IO133" s="163"/>
      <c r="IP133" s="163"/>
      <c r="IQ133" s="163"/>
      <c r="IR133" s="163"/>
      <c r="IS133" s="163"/>
      <c r="IT133" s="163"/>
      <c r="IU133" s="163"/>
      <c r="IV133" s="163"/>
    </row>
    <row r="134" spans="1:256" ht="11.2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L134" s="163"/>
      <c r="M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2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</row>
    <row r="135" spans="1:256" ht="11.2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L135" s="163"/>
      <c r="M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2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63"/>
      <c r="DN135" s="163"/>
      <c r="DO135" s="163"/>
      <c r="DP135" s="163"/>
      <c r="DQ135" s="163"/>
      <c r="DR135" s="163"/>
      <c r="DS135" s="163"/>
      <c r="DT135" s="163"/>
      <c r="DU135" s="163"/>
      <c r="DV135" s="163"/>
      <c r="DW135" s="163"/>
      <c r="DX135" s="163"/>
      <c r="DY135" s="163"/>
      <c r="DZ135" s="163"/>
      <c r="EA135" s="163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3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3"/>
      <c r="FH135" s="163"/>
      <c r="FI135" s="163"/>
      <c r="FJ135" s="163"/>
      <c r="FK135" s="163"/>
      <c r="FL135" s="163"/>
      <c r="FM135" s="163"/>
      <c r="FN135" s="163"/>
      <c r="FO135" s="163"/>
      <c r="FP135" s="163"/>
      <c r="FQ135" s="163"/>
      <c r="FR135" s="163"/>
      <c r="FS135" s="163"/>
      <c r="FT135" s="163"/>
      <c r="FU135" s="163"/>
      <c r="FV135" s="163"/>
      <c r="FW135" s="163"/>
      <c r="FX135" s="163"/>
      <c r="FY135" s="163"/>
      <c r="FZ135" s="163"/>
      <c r="GA135" s="163"/>
      <c r="GB135" s="163"/>
      <c r="GC135" s="163"/>
      <c r="GD135" s="163"/>
      <c r="GE135" s="163"/>
      <c r="GF135" s="163"/>
      <c r="GG135" s="163"/>
      <c r="GH135" s="163"/>
      <c r="GI135" s="163"/>
      <c r="GJ135" s="163"/>
      <c r="GK135" s="163"/>
      <c r="GL135" s="163"/>
      <c r="GM135" s="163"/>
      <c r="GN135" s="163"/>
      <c r="GO135" s="163"/>
      <c r="GP135" s="163"/>
      <c r="GQ135" s="163"/>
      <c r="GR135" s="163"/>
      <c r="GS135" s="163"/>
      <c r="GT135" s="163"/>
      <c r="GU135" s="163"/>
      <c r="GV135" s="163"/>
      <c r="GW135" s="163"/>
      <c r="GX135" s="163"/>
      <c r="GY135" s="163"/>
      <c r="GZ135" s="163"/>
      <c r="HA135" s="163"/>
      <c r="HB135" s="163"/>
      <c r="HC135" s="163"/>
      <c r="HD135" s="163"/>
      <c r="HE135" s="163"/>
      <c r="HF135" s="163"/>
      <c r="HG135" s="163"/>
      <c r="HH135" s="163"/>
      <c r="HI135" s="163"/>
      <c r="HJ135" s="163"/>
      <c r="HK135" s="163"/>
      <c r="HL135" s="163"/>
      <c r="HM135" s="163"/>
      <c r="HN135" s="163"/>
      <c r="HO135" s="163"/>
      <c r="HP135" s="163"/>
      <c r="HQ135" s="163"/>
      <c r="HR135" s="163"/>
      <c r="HS135" s="163"/>
      <c r="HT135" s="163"/>
      <c r="HU135" s="163"/>
      <c r="HV135" s="163"/>
      <c r="HW135" s="163"/>
      <c r="HX135" s="163"/>
      <c r="HY135" s="163"/>
      <c r="HZ135" s="163"/>
      <c r="IA135" s="163"/>
      <c r="IB135" s="163"/>
      <c r="IC135" s="163"/>
      <c r="ID135" s="163"/>
      <c r="IE135" s="163"/>
      <c r="IF135" s="163"/>
      <c r="IG135" s="163"/>
      <c r="IH135" s="163"/>
      <c r="II135" s="163"/>
      <c r="IJ135" s="163"/>
      <c r="IK135" s="163"/>
      <c r="IL135" s="163"/>
      <c r="IM135" s="163"/>
      <c r="IN135" s="163"/>
      <c r="IO135" s="163"/>
      <c r="IP135" s="163"/>
      <c r="IQ135" s="163"/>
      <c r="IR135" s="163"/>
      <c r="IS135" s="163"/>
      <c r="IT135" s="163"/>
      <c r="IU135" s="163"/>
      <c r="IV135" s="163"/>
    </row>
    <row r="136" spans="1:256" ht="11.2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L136" s="163"/>
      <c r="M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2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3"/>
      <c r="FO136" s="163"/>
      <c r="FP136" s="163"/>
      <c r="FQ136" s="163"/>
      <c r="FR136" s="163"/>
      <c r="FS136" s="163"/>
      <c r="FT136" s="163"/>
      <c r="FU136" s="163"/>
      <c r="FV136" s="163"/>
      <c r="FW136" s="163"/>
      <c r="FX136" s="163"/>
      <c r="FY136" s="163"/>
      <c r="FZ136" s="163"/>
      <c r="GA136" s="163"/>
      <c r="GB136" s="163"/>
      <c r="GC136" s="163"/>
      <c r="GD136" s="163"/>
      <c r="GE136" s="163"/>
      <c r="GF136" s="163"/>
      <c r="GG136" s="163"/>
      <c r="GH136" s="163"/>
      <c r="GI136" s="163"/>
      <c r="GJ136" s="163"/>
      <c r="GK136" s="163"/>
      <c r="GL136" s="163"/>
      <c r="GM136" s="163"/>
      <c r="GN136" s="163"/>
      <c r="GO136" s="163"/>
      <c r="GP136" s="163"/>
      <c r="GQ136" s="163"/>
      <c r="GR136" s="163"/>
      <c r="GS136" s="163"/>
      <c r="GT136" s="163"/>
      <c r="GU136" s="163"/>
      <c r="GV136" s="163"/>
      <c r="GW136" s="163"/>
      <c r="GX136" s="163"/>
      <c r="GY136" s="163"/>
      <c r="GZ136" s="163"/>
      <c r="HA136" s="163"/>
      <c r="HB136" s="163"/>
      <c r="HC136" s="163"/>
      <c r="HD136" s="163"/>
      <c r="HE136" s="163"/>
      <c r="HF136" s="163"/>
      <c r="HG136" s="163"/>
      <c r="HH136" s="163"/>
      <c r="HI136" s="163"/>
      <c r="HJ136" s="163"/>
      <c r="HK136" s="163"/>
      <c r="HL136" s="163"/>
      <c r="HM136" s="163"/>
      <c r="HN136" s="163"/>
      <c r="HO136" s="163"/>
      <c r="HP136" s="163"/>
      <c r="HQ136" s="163"/>
      <c r="HR136" s="163"/>
      <c r="HS136" s="163"/>
      <c r="HT136" s="163"/>
      <c r="HU136" s="163"/>
      <c r="HV136" s="163"/>
      <c r="HW136" s="163"/>
      <c r="HX136" s="163"/>
      <c r="HY136" s="163"/>
      <c r="HZ136" s="163"/>
      <c r="IA136" s="163"/>
      <c r="IB136" s="163"/>
      <c r="IC136" s="163"/>
      <c r="ID136" s="163"/>
      <c r="IE136" s="163"/>
      <c r="IF136" s="163"/>
      <c r="IG136" s="163"/>
      <c r="IH136" s="163"/>
      <c r="II136" s="163"/>
      <c r="IJ136" s="163"/>
      <c r="IK136" s="163"/>
      <c r="IL136" s="163"/>
      <c r="IM136" s="163"/>
      <c r="IN136" s="163"/>
      <c r="IO136" s="163"/>
      <c r="IP136" s="163"/>
      <c r="IQ136" s="163"/>
      <c r="IR136" s="163"/>
      <c r="IS136" s="163"/>
      <c r="IT136" s="163"/>
      <c r="IU136" s="163"/>
      <c r="IV136" s="163"/>
    </row>
    <row r="137" spans="1:256" ht="11.2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L137" s="163"/>
      <c r="M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2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</row>
    <row r="138" spans="1:256" ht="11.2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L138" s="163"/>
      <c r="M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2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  <c r="IU138" s="163"/>
      <c r="IV138" s="163"/>
    </row>
    <row r="139" spans="1:256" ht="11.2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L139" s="163"/>
      <c r="M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2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3"/>
      <c r="FO139" s="163"/>
      <c r="FP139" s="163"/>
      <c r="FQ139" s="163"/>
      <c r="FR139" s="163"/>
      <c r="FS139" s="163"/>
      <c r="FT139" s="163"/>
      <c r="FU139" s="163"/>
      <c r="FV139" s="163"/>
      <c r="FW139" s="163"/>
      <c r="FX139" s="163"/>
      <c r="FY139" s="163"/>
      <c r="FZ139" s="163"/>
      <c r="GA139" s="163"/>
      <c r="GB139" s="163"/>
      <c r="GC139" s="163"/>
      <c r="GD139" s="163"/>
      <c r="GE139" s="163"/>
      <c r="GF139" s="163"/>
      <c r="GG139" s="163"/>
      <c r="GH139" s="163"/>
      <c r="GI139" s="163"/>
      <c r="GJ139" s="163"/>
      <c r="GK139" s="163"/>
      <c r="GL139" s="163"/>
      <c r="GM139" s="163"/>
      <c r="GN139" s="163"/>
      <c r="GO139" s="163"/>
      <c r="GP139" s="163"/>
      <c r="GQ139" s="163"/>
      <c r="GR139" s="163"/>
      <c r="GS139" s="163"/>
      <c r="GT139" s="163"/>
      <c r="GU139" s="163"/>
      <c r="GV139" s="163"/>
      <c r="GW139" s="163"/>
      <c r="GX139" s="163"/>
      <c r="GY139" s="163"/>
      <c r="GZ139" s="163"/>
      <c r="HA139" s="163"/>
      <c r="HB139" s="163"/>
      <c r="HC139" s="163"/>
      <c r="HD139" s="163"/>
      <c r="HE139" s="163"/>
      <c r="HF139" s="163"/>
      <c r="HG139" s="163"/>
      <c r="HH139" s="163"/>
      <c r="HI139" s="163"/>
      <c r="HJ139" s="163"/>
      <c r="HK139" s="163"/>
      <c r="HL139" s="163"/>
      <c r="HM139" s="163"/>
      <c r="HN139" s="163"/>
      <c r="HO139" s="163"/>
      <c r="HP139" s="163"/>
      <c r="HQ139" s="163"/>
      <c r="HR139" s="163"/>
      <c r="HS139" s="163"/>
      <c r="HT139" s="163"/>
      <c r="HU139" s="163"/>
      <c r="HV139" s="163"/>
      <c r="HW139" s="163"/>
      <c r="HX139" s="163"/>
      <c r="HY139" s="163"/>
      <c r="HZ139" s="163"/>
      <c r="IA139" s="163"/>
      <c r="IB139" s="163"/>
      <c r="IC139" s="163"/>
      <c r="ID139" s="163"/>
      <c r="IE139" s="163"/>
      <c r="IF139" s="163"/>
      <c r="IG139" s="163"/>
      <c r="IH139" s="163"/>
      <c r="II139" s="163"/>
      <c r="IJ139" s="163"/>
      <c r="IK139" s="163"/>
      <c r="IL139" s="163"/>
      <c r="IM139" s="163"/>
      <c r="IN139" s="163"/>
      <c r="IO139" s="163"/>
      <c r="IP139" s="163"/>
      <c r="IQ139" s="163"/>
      <c r="IR139" s="163"/>
      <c r="IS139" s="163"/>
      <c r="IT139" s="163"/>
      <c r="IU139" s="163"/>
      <c r="IV139" s="163"/>
    </row>
    <row r="140" spans="1:256" ht="11.2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L140" s="163"/>
      <c r="M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2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3"/>
      <c r="FO140" s="163"/>
      <c r="FP140" s="163"/>
      <c r="FQ140" s="163"/>
      <c r="FR140" s="163"/>
      <c r="FS140" s="163"/>
      <c r="FT140" s="163"/>
      <c r="FU140" s="163"/>
      <c r="FV140" s="163"/>
      <c r="FW140" s="163"/>
      <c r="FX140" s="163"/>
      <c r="FY140" s="163"/>
      <c r="FZ140" s="163"/>
      <c r="GA140" s="163"/>
      <c r="GB140" s="163"/>
      <c r="GC140" s="163"/>
      <c r="GD140" s="163"/>
      <c r="GE140" s="163"/>
      <c r="GF140" s="163"/>
      <c r="GG140" s="163"/>
      <c r="GH140" s="163"/>
      <c r="GI140" s="163"/>
      <c r="GJ140" s="163"/>
      <c r="GK140" s="163"/>
      <c r="GL140" s="163"/>
      <c r="GM140" s="163"/>
      <c r="GN140" s="163"/>
      <c r="GO140" s="163"/>
      <c r="GP140" s="163"/>
      <c r="GQ140" s="163"/>
      <c r="GR140" s="163"/>
      <c r="GS140" s="163"/>
      <c r="GT140" s="163"/>
      <c r="GU140" s="163"/>
      <c r="GV140" s="163"/>
      <c r="GW140" s="163"/>
      <c r="GX140" s="163"/>
      <c r="GY140" s="163"/>
      <c r="GZ140" s="163"/>
      <c r="HA140" s="163"/>
      <c r="HB140" s="163"/>
      <c r="HC140" s="163"/>
      <c r="HD140" s="163"/>
      <c r="HE140" s="163"/>
      <c r="HF140" s="163"/>
      <c r="HG140" s="163"/>
      <c r="HH140" s="163"/>
      <c r="HI140" s="163"/>
      <c r="HJ140" s="163"/>
      <c r="HK140" s="163"/>
      <c r="HL140" s="163"/>
      <c r="HM140" s="163"/>
      <c r="HN140" s="163"/>
      <c r="HO140" s="163"/>
      <c r="HP140" s="163"/>
      <c r="HQ140" s="163"/>
      <c r="HR140" s="163"/>
      <c r="HS140" s="163"/>
      <c r="HT140" s="163"/>
      <c r="HU140" s="163"/>
      <c r="HV140" s="163"/>
      <c r="HW140" s="163"/>
      <c r="HX140" s="163"/>
      <c r="HY140" s="163"/>
      <c r="HZ140" s="163"/>
      <c r="IA140" s="163"/>
      <c r="IB140" s="163"/>
      <c r="IC140" s="163"/>
      <c r="ID140" s="163"/>
      <c r="IE140" s="163"/>
      <c r="IF140" s="163"/>
      <c r="IG140" s="163"/>
      <c r="IH140" s="163"/>
      <c r="II140" s="163"/>
      <c r="IJ140" s="163"/>
      <c r="IK140" s="163"/>
      <c r="IL140" s="163"/>
      <c r="IM140" s="163"/>
      <c r="IN140" s="163"/>
      <c r="IO140" s="163"/>
      <c r="IP140" s="163"/>
      <c r="IQ140" s="163"/>
      <c r="IR140" s="163"/>
      <c r="IS140" s="163"/>
      <c r="IT140" s="163"/>
      <c r="IU140" s="163"/>
      <c r="IV140" s="163"/>
    </row>
    <row r="141" spans="1:256" ht="11.2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L141" s="163"/>
      <c r="M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2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</row>
    <row r="142" spans="1:256" ht="11.2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L142" s="163"/>
      <c r="M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2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3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3"/>
      <c r="FF142" s="163"/>
      <c r="FG142" s="163"/>
      <c r="FH142" s="163"/>
      <c r="FI142" s="163"/>
      <c r="FJ142" s="163"/>
      <c r="FK142" s="163"/>
      <c r="FL142" s="163"/>
      <c r="FM142" s="163"/>
      <c r="FN142" s="163"/>
      <c r="FO142" s="163"/>
      <c r="FP142" s="163"/>
      <c r="FQ142" s="163"/>
      <c r="FR142" s="163"/>
      <c r="FS142" s="163"/>
      <c r="FT142" s="163"/>
      <c r="FU142" s="163"/>
      <c r="FV142" s="163"/>
      <c r="FW142" s="163"/>
      <c r="FX142" s="163"/>
      <c r="FY142" s="163"/>
      <c r="FZ142" s="163"/>
      <c r="GA142" s="163"/>
      <c r="GB142" s="163"/>
      <c r="GC142" s="163"/>
      <c r="GD142" s="163"/>
      <c r="GE142" s="163"/>
      <c r="GF142" s="163"/>
      <c r="GG142" s="163"/>
      <c r="GH142" s="163"/>
      <c r="GI142" s="163"/>
      <c r="GJ142" s="163"/>
      <c r="GK142" s="163"/>
      <c r="GL142" s="163"/>
      <c r="GM142" s="163"/>
      <c r="GN142" s="163"/>
      <c r="GO142" s="163"/>
      <c r="GP142" s="163"/>
      <c r="GQ142" s="163"/>
      <c r="GR142" s="163"/>
      <c r="GS142" s="163"/>
      <c r="GT142" s="163"/>
      <c r="GU142" s="163"/>
      <c r="GV142" s="163"/>
      <c r="GW142" s="163"/>
      <c r="GX142" s="163"/>
      <c r="GY142" s="163"/>
      <c r="GZ142" s="163"/>
      <c r="HA142" s="163"/>
      <c r="HB142" s="163"/>
      <c r="HC142" s="163"/>
      <c r="HD142" s="163"/>
      <c r="HE142" s="163"/>
      <c r="HF142" s="163"/>
      <c r="HG142" s="163"/>
      <c r="HH142" s="163"/>
      <c r="HI142" s="163"/>
      <c r="HJ142" s="163"/>
      <c r="HK142" s="163"/>
      <c r="HL142" s="163"/>
      <c r="HM142" s="163"/>
      <c r="HN142" s="163"/>
      <c r="HO142" s="163"/>
      <c r="HP142" s="163"/>
      <c r="HQ142" s="163"/>
      <c r="HR142" s="163"/>
      <c r="HS142" s="163"/>
      <c r="HT142" s="163"/>
      <c r="HU142" s="163"/>
      <c r="HV142" s="163"/>
      <c r="HW142" s="163"/>
      <c r="HX142" s="163"/>
      <c r="HY142" s="163"/>
      <c r="HZ142" s="163"/>
      <c r="IA142" s="163"/>
      <c r="IB142" s="163"/>
      <c r="IC142" s="163"/>
      <c r="ID142" s="163"/>
      <c r="IE142" s="163"/>
      <c r="IF142" s="163"/>
      <c r="IG142" s="163"/>
      <c r="IH142" s="163"/>
      <c r="II142" s="163"/>
      <c r="IJ142" s="163"/>
      <c r="IK142" s="163"/>
      <c r="IL142" s="163"/>
      <c r="IM142" s="163"/>
      <c r="IN142" s="163"/>
      <c r="IO142" s="163"/>
      <c r="IP142" s="163"/>
      <c r="IQ142" s="163"/>
      <c r="IR142" s="163"/>
      <c r="IS142" s="163"/>
      <c r="IT142" s="163"/>
      <c r="IU142" s="163"/>
      <c r="IV142" s="163"/>
    </row>
    <row r="143" spans="1:256" ht="11.2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L143" s="163"/>
      <c r="M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2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3"/>
      <c r="FO143" s="163"/>
      <c r="FP143" s="163"/>
      <c r="FQ143" s="163"/>
      <c r="FR143" s="163"/>
      <c r="FS143" s="163"/>
      <c r="FT143" s="163"/>
      <c r="FU143" s="163"/>
      <c r="FV143" s="163"/>
      <c r="FW143" s="163"/>
      <c r="FX143" s="163"/>
      <c r="FY143" s="163"/>
      <c r="FZ143" s="163"/>
      <c r="GA143" s="163"/>
      <c r="GB143" s="163"/>
      <c r="GC143" s="163"/>
      <c r="GD143" s="163"/>
      <c r="GE143" s="163"/>
      <c r="GF143" s="163"/>
      <c r="GG143" s="163"/>
      <c r="GH143" s="163"/>
      <c r="GI143" s="163"/>
      <c r="GJ143" s="163"/>
      <c r="GK143" s="163"/>
      <c r="GL143" s="163"/>
      <c r="GM143" s="163"/>
      <c r="GN143" s="163"/>
      <c r="GO143" s="163"/>
      <c r="GP143" s="163"/>
      <c r="GQ143" s="163"/>
      <c r="GR143" s="163"/>
      <c r="GS143" s="163"/>
      <c r="GT143" s="163"/>
      <c r="GU143" s="163"/>
      <c r="GV143" s="163"/>
      <c r="GW143" s="163"/>
      <c r="GX143" s="163"/>
      <c r="GY143" s="163"/>
      <c r="GZ143" s="163"/>
      <c r="HA143" s="163"/>
      <c r="HB143" s="163"/>
      <c r="HC143" s="163"/>
      <c r="HD143" s="163"/>
      <c r="HE143" s="163"/>
      <c r="HF143" s="163"/>
      <c r="HG143" s="163"/>
      <c r="HH143" s="163"/>
      <c r="HI143" s="163"/>
      <c r="HJ143" s="163"/>
      <c r="HK143" s="163"/>
      <c r="HL143" s="163"/>
      <c r="HM143" s="163"/>
      <c r="HN143" s="163"/>
      <c r="HO143" s="163"/>
      <c r="HP143" s="163"/>
      <c r="HQ143" s="163"/>
      <c r="HR143" s="163"/>
      <c r="HS143" s="163"/>
      <c r="HT143" s="163"/>
      <c r="HU143" s="163"/>
      <c r="HV143" s="163"/>
      <c r="HW143" s="163"/>
      <c r="HX143" s="163"/>
      <c r="HY143" s="163"/>
      <c r="HZ143" s="163"/>
      <c r="IA143" s="163"/>
      <c r="IB143" s="163"/>
      <c r="IC143" s="163"/>
      <c r="ID143" s="163"/>
      <c r="IE143" s="163"/>
      <c r="IF143" s="163"/>
      <c r="IG143" s="163"/>
      <c r="IH143" s="163"/>
      <c r="II143" s="163"/>
      <c r="IJ143" s="163"/>
      <c r="IK143" s="163"/>
      <c r="IL143" s="163"/>
      <c r="IM143" s="163"/>
      <c r="IN143" s="163"/>
      <c r="IO143" s="163"/>
      <c r="IP143" s="163"/>
      <c r="IQ143" s="163"/>
      <c r="IR143" s="163"/>
      <c r="IS143" s="163"/>
      <c r="IT143" s="163"/>
      <c r="IU143" s="163"/>
      <c r="IV143" s="163"/>
    </row>
    <row r="144" spans="1:256" ht="11.2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L144" s="163"/>
      <c r="M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2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3"/>
      <c r="FO144" s="163"/>
      <c r="FP144" s="163"/>
      <c r="FQ144" s="163"/>
      <c r="FR144" s="163"/>
      <c r="FS144" s="163"/>
      <c r="FT144" s="163"/>
      <c r="FU144" s="163"/>
      <c r="FV144" s="163"/>
      <c r="FW144" s="163"/>
      <c r="FX144" s="163"/>
      <c r="FY144" s="163"/>
      <c r="FZ144" s="163"/>
      <c r="GA144" s="163"/>
      <c r="GB144" s="163"/>
      <c r="GC144" s="163"/>
      <c r="GD144" s="163"/>
      <c r="GE144" s="163"/>
      <c r="GF144" s="163"/>
      <c r="GG144" s="163"/>
      <c r="GH144" s="163"/>
      <c r="GI144" s="163"/>
      <c r="GJ144" s="163"/>
      <c r="GK144" s="163"/>
      <c r="GL144" s="163"/>
      <c r="GM144" s="163"/>
      <c r="GN144" s="163"/>
      <c r="GO144" s="163"/>
      <c r="GP144" s="163"/>
      <c r="GQ144" s="163"/>
      <c r="GR144" s="163"/>
      <c r="GS144" s="163"/>
      <c r="GT144" s="163"/>
      <c r="GU144" s="163"/>
      <c r="GV144" s="163"/>
      <c r="GW144" s="163"/>
      <c r="GX144" s="163"/>
      <c r="GY144" s="163"/>
      <c r="GZ144" s="163"/>
      <c r="HA144" s="163"/>
      <c r="HB144" s="163"/>
      <c r="HC144" s="163"/>
      <c r="HD144" s="163"/>
      <c r="HE144" s="163"/>
      <c r="HF144" s="163"/>
      <c r="HG144" s="163"/>
      <c r="HH144" s="163"/>
      <c r="HI144" s="163"/>
      <c r="HJ144" s="163"/>
      <c r="HK144" s="163"/>
      <c r="HL144" s="163"/>
      <c r="HM144" s="163"/>
      <c r="HN144" s="163"/>
      <c r="HO144" s="163"/>
      <c r="HP144" s="163"/>
      <c r="HQ144" s="163"/>
      <c r="HR144" s="163"/>
      <c r="HS144" s="163"/>
      <c r="HT144" s="163"/>
      <c r="HU144" s="163"/>
      <c r="HV144" s="163"/>
      <c r="HW144" s="163"/>
      <c r="HX144" s="163"/>
      <c r="HY144" s="163"/>
      <c r="HZ144" s="163"/>
      <c r="IA144" s="163"/>
      <c r="IB144" s="163"/>
      <c r="IC144" s="163"/>
      <c r="ID144" s="163"/>
      <c r="IE144" s="163"/>
      <c r="IF144" s="163"/>
      <c r="IG144" s="163"/>
      <c r="IH144" s="163"/>
      <c r="II144" s="163"/>
      <c r="IJ144" s="163"/>
      <c r="IK144" s="163"/>
      <c r="IL144" s="163"/>
      <c r="IM144" s="163"/>
      <c r="IN144" s="163"/>
      <c r="IO144" s="163"/>
      <c r="IP144" s="163"/>
      <c r="IQ144" s="163"/>
      <c r="IR144" s="163"/>
      <c r="IS144" s="163"/>
      <c r="IT144" s="163"/>
      <c r="IU144" s="163"/>
      <c r="IV144" s="163"/>
    </row>
    <row r="145" spans="1:256" ht="11.25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L145" s="163"/>
      <c r="M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2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</row>
    <row r="146" spans="1:256" ht="11.2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L146" s="163"/>
      <c r="M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2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3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3"/>
      <c r="DA146" s="163"/>
      <c r="DB146" s="163"/>
      <c r="DC146" s="163"/>
      <c r="DD146" s="163"/>
      <c r="DE146" s="163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3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163"/>
      <c r="EO146" s="163"/>
      <c r="EP146" s="163"/>
      <c r="EQ146" s="163"/>
      <c r="ER146" s="163"/>
      <c r="ES146" s="163"/>
      <c r="ET146" s="163"/>
      <c r="EU146" s="163"/>
      <c r="EV146" s="163"/>
      <c r="EW146" s="163"/>
      <c r="EX146" s="163"/>
      <c r="EY146" s="163"/>
      <c r="EZ146" s="163"/>
      <c r="FA146" s="163"/>
      <c r="FB146" s="163"/>
      <c r="FC146" s="163"/>
      <c r="FD146" s="163"/>
      <c r="FE146" s="163"/>
      <c r="FF146" s="163"/>
      <c r="FG146" s="163"/>
      <c r="FH146" s="163"/>
      <c r="FI146" s="163"/>
      <c r="FJ146" s="163"/>
      <c r="FK146" s="163"/>
      <c r="FL146" s="163"/>
      <c r="FM146" s="163"/>
      <c r="FN146" s="163"/>
      <c r="FO146" s="163"/>
      <c r="FP146" s="163"/>
      <c r="FQ146" s="163"/>
      <c r="FR146" s="163"/>
      <c r="FS146" s="163"/>
      <c r="FT146" s="163"/>
      <c r="FU146" s="163"/>
      <c r="FV146" s="163"/>
      <c r="FW146" s="163"/>
      <c r="FX146" s="163"/>
      <c r="FY146" s="163"/>
      <c r="FZ146" s="163"/>
      <c r="GA146" s="163"/>
      <c r="GB146" s="163"/>
      <c r="GC146" s="163"/>
      <c r="GD146" s="163"/>
      <c r="GE146" s="163"/>
      <c r="GF146" s="163"/>
      <c r="GG146" s="163"/>
      <c r="GH146" s="163"/>
      <c r="GI146" s="163"/>
      <c r="GJ146" s="163"/>
      <c r="GK146" s="163"/>
      <c r="GL146" s="163"/>
      <c r="GM146" s="163"/>
      <c r="GN146" s="163"/>
      <c r="GO146" s="163"/>
      <c r="GP146" s="163"/>
      <c r="GQ146" s="163"/>
      <c r="GR146" s="163"/>
      <c r="GS146" s="163"/>
      <c r="GT146" s="163"/>
      <c r="GU146" s="163"/>
      <c r="GV146" s="163"/>
      <c r="GW146" s="163"/>
      <c r="GX146" s="163"/>
      <c r="GY146" s="163"/>
      <c r="GZ146" s="163"/>
      <c r="HA146" s="163"/>
      <c r="HB146" s="163"/>
      <c r="HC146" s="163"/>
      <c r="HD146" s="163"/>
      <c r="HE146" s="163"/>
      <c r="HF146" s="163"/>
      <c r="HG146" s="163"/>
      <c r="HH146" s="163"/>
      <c r="HI146" s="163"/>
      <c r="HJ146" s="163"/>
      <c r="HK146" s="163"/>
      <c r="HL146" s="163"/>
      <c r="HM146" s="163"/>
      <c r="HN146" s="163"/>
      <c r="HO146" s="163"/>
      <c r="HP146" s="163"/>
      <c r="HQ146" s="163"/>
      <c r="HR146" s="163"/>
      <c r="HS146" s="163"/>
      <c r="HT146" s="163"/>
      <c r="HU146" s="163"/>
      <c r="HV146" s="163"/>
      <c r="HW146" s="163"/>
      <c r="HX146" s="163"/>
      <c r="HY146" s="163"/>
      <c r="HZ146" s="163"/>
      <c r="IA146" s="163"/>
      <c r="IB146" s="163"/>
      <c r="IC146" s="163"/>
      <c r="ID146" s="163"/>
      <c r="IE146" s="163"/>
      <c r="IF146" s="163"/>
      <c r="IG146" s="163"/>
      <c r="IH146" s="163"/>
      <c r="II146" s="163"/>
      <c r="IJ146" s="163"/>
      <c r="IK146" s="163"/>
      <c r="IL146" s="163"/>
      <c r="IM146" s="163"/>
      <c r="IN146" s="163"/>
      <c r="IO146" s="163"/>
      <c r="IP146" s="163"/>
      <c r="IQ146" s="163"/>
      <c r="IR146" s="163"/>
      <c r="IS146" s="163"/>
      <c r="IT146" s="163"/>
      <c r="IU146" s="163"/>
      <c r="IV146" s="163"/>
    </row>
    <row r="147" spans="1:256" ht="11.2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L147" s="163"/>
      <c r="M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2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</row>
    <row r="148" spans="1:256" ht="11.2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L148" s="163"/>
      <c r="M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2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3"/>
      <c r="CI148" s="163"/>
      <c r="CJ148" s="163"/>
      <c r="CK148" s="163"/>
      <c r="CL148" s="163"/>
      <c r="CM148" s="163"/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3"/>
      <c r="CY148" s="163"/>
      <c r="CZ148" s="163"/>
      <c r="DA148" s="163"/>
      <c r="DB148" s="163"/>
      <c r="DC148" s="163"/>
      <c r="DD148" s="163"/>
      <c r="DE148" s="163"/>
      <c r="DF148" s="163"/>
      <c r="DG148" s="163"/>
      <c r="DH148" s="163"/>
      <c r="DI148" s="163"/>
      <c r="DJ148" s="163"/>
      <c r="DK148" s="163"/>
      <c r="DL148" s="163"/>
      <c r="DM148" s="163"/>
      <c r="DN148" s="163"/>
      <c r="DO148" s="163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  <c r="EO148" s="163"/>
      <c r="EP148" s="163"/>
      <c r="EQ148" s="163"/>
      <c r="ER148" s="163"/>
      <c r="ES148" s="163"/>
      <c r="ET148" s="163"/>
      <c r="EU148" s="163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3"/>
      <c r="FF148" s="163"/>
      <c r="FG148" s="163"/>
      <c r="FH148" s="163"/>
      <c r="FI148" s="163"/>
      <c r="FJ148" s="163"/>
      <c r="FK148" s="163"/>
      <c r="FL148" s="163"/>
      <c r="FM148" s="163"/>
      <c r="FN148" s="163"/>
      <c r="FO148" s="163"/>
      <c r="FP148" s="163"/>
      <c r="FQ148" s="163"/>
      <c r="FR148" s="163"/>
      <c r="FS148" s="163"/>
      <c r="FT148" s="163"/>
      <c r="FU148" s="163"/>
      <c r="FV148" s="163"/>
      <c r="FW148" s="163"/>
      <c r="FX148" s="163"/>
      <c r="FY148" s="163"/>
      <c r="FZ148" s="163"/>
      <c r="GA148" s="163"/>
      <c r="GB148" s="163"/>
      <c r="GC148" s="163"/>
      <c r="GD148" s="163"/>
      <c r="GE148" s="163"/>
      <c r="GF148" s="163"/>
      <c r="GG148" s="163"/>
      <c r="GH148" s="163"/>
      <c r="GI148" s="163"/>
      <c r="GJ148" s="163"/>
      <c r="GK148" s="163"/>
      <c r="GL148" s="163"/>
      <c r="GM148" s="163"/>
      <c r="GN148" s="163"/>
      <c r="GO148" s="163"/>
      <c r="GP148" s="163"/>
      <c r="GQ148" s="163"/>
      <c r="GR148" s="163"/>
      <c r="GS148" s="163"/>
      <c r="GT148" s="163"/>
      <c r="GU148" s="163"/>
      <c r="GV148" s="163"/>
      <c r="GW148" s="163"/>
      <c r="GX148" s="163"/>
      <c r="GY148" s="163"/>
      <c r="GZ148" s="163"/>
      <c r="HA148" s="163"/>
      <c r="HB148" s="163"/>
      <c r="HC148" s="163"/>
      <c r="HD148" s="163"/>
      <c r="HE148" s="163"/>
      <c r="HF148" s="163"/>
      <c r="HG148" s="163"/>
      <c r="HH148" s="163"/>
      <c r="HI148" s="163"/>
      <c r="HJ148" s="163"/>
      <c r="HK148" s="163"/>
      <c r="HL148" s="163"/>
      <c r="HM148" s="163"/>
      <c r="HN148" s="163"/>
      <c r="HO148" s="163"/>
      <c r="HP148" s="163"/>
      <c r="HQ148" s="163"/>
      <c r="HR148" s="163"/>
      <c r="HS148" s="163"/>
      <c r="HT148" s="163"/>
      <c r="HU148" s="163"/>
      <c r="HV148" s="163"/>
      <c r="HW148" s="163"/>
      <c r="HX148" s="163"/>
      <c r="HY148" s="163"/>
      <c r="HZ148" s="163"/>
      <c r="IA148" s="163"/>
      <c r="IB148" s="163"/>
      <c r="IC148" s="163"/>
      <c r="ID148" s="163"/>
      <c r="IE148" s="163"/>
      <c r="IF148" s="163"/>
      <c r="IG148" s="163"/>
      <c r="IH148" s="163"/>
      <c r="II148" s="163"/>
      <c r="IJ148" s="163"/>
      <c r="IK148" s="163"/>
      <c r="IL148" s="163"/>
      <c r="IM148" s="163"/>
      <c r="IN148" s="163"/>
      <c r="IO148" s="163"/>
      <c r="IP148" s="163"/>
      <c r="IQ148" s="163"/>
      <c r="IR148" s="163"/>
      <c r="IS148" s="163"/>
      <c r="IT148" s="163"/>
      <c r="IU148" s="163"/>
      <c r="IV148" s="163"/>
    </row>
    <row r="149" spans="1:256" ht="11.2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L149" s="163"/>
      <c r="M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2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</row>
    <row r="150" spans="1:256" ht="11.2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L150" s="163"/>
      <c r="M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2"/>
      <c r="Z150" s="163"/>
      <c r="AA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/>
      <c r="FT150" s="163"/>
      <c r="FU150" s="163"/>
      <c r="FV150" s="163"/>
      <c r="FW150" s="163"/>
      <c r="FX150" s="163"/>
      <c r="FY150" s="163"/>
      <c r="FZ150" s="163"/>
      <c r="GA150" s="163"/>
      <c r="GB150" s="163"/>
      <c r="GC150" s="163"/>
      <c r="GD150" s="163"/>
      <c r="GE150" s="163"/>
      <c r="GF150" s="163"/>
      <c r="GG150" s="163"/>
      <c r="GH150" s="163"/>
      <c r="GI150" s="163"/>
      <c r="GJ150" s="163"/>
      <c r="GK150" s="163"/>
      <c r="GL150" s="163"/>
      <c r="GM150" s="163"/>
      <c r="GN150" s="163"/>
      <c r="GO150" s="163"/>
      <c r="GP150" s="163"/>
      <c r="GQ150" s="163"/>
      <c r="GR150" s="163"/>
      <c r="GS150" s="163"/>
      <c r="GT150" s="163"/>
      <c r="GU150" s="163"/>
      <c r="GV150" s="163"/>
      <c r="GW150" s="163"/>
      <c r="GX150" s="163"/>
      <c r="GY150" s="163"/>
      <c r="GZ150" s="163"/>
      <c r="HA150" s="163"/>
      <c r="HB150" s="163"/>
      <c r="HC150" s="163"/>
      <c r="HD150" s="163"/>
      <c r="HE150" s="163"/>
      <c r="HF150" s="163"/>
      <c r="HG150" s="163"/>
      <c r="HH150" s="163"/>
      <c r="HI150" s="163"/>
      <c r="HJ150" s="163"/>
      <c r="HK150" s="163"/>
      <c r="HL150" s="163"/>
      <c r="HM150" s="163"/>
      <c r="HN150" s="163"/>
      <c r="HO150" s="163"/>
      <c r="HP150" s="163"/>
      <c r="HQ150" s="163"/>
      <c r="HR150" s="163"/>
      <c r="HS150" s="163"/>
      <c r="HT150" s="163"/>
      <c r="HU150" s="163"/>
      <c r="HV150" s="163"/>
      <c r="HW150" s="163"/>
      <c r="HX150" s="163"/>
      <c r="HY150" s="163"/>
      <c r="HZ150" s="163"/>
      <c r="IA150" s="163"/>
      <c r="IB150" s="163"/>
      <c r="IC150" s="163"/>
      <c r="ID150" s="163"/>
      <c r="IE150" s="163"/>
      <c r="IF150" s="163"/>
      <c r="IG150" s="163"/>
      <c r="IH150" s="163"/>
      <c r="II150" s="163"/>
      <c r="IJ150" s="163"/>
      <c r="IK150" s="163"/>
      <c r="IL150" s="163"/>
      <c r="IM150" s="163"/>
      <c r="IN150" s="163"/>
      <c r="IO150" s="163"/>
      <c r="IP150" s="163"/>
      <c r="IQ150" s="163"/>
      <c r="IR150" s="163"/>
      <c r="IS150" s="163"/>
      <c r="IT150" s="163"/>
      <c r="IU150" s="163"/>
      <c r="IV150" s="163"/>
    </row>
    <row r="151" spans="1:256" ht="11.2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L151" s="163"/>
      <c r="M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2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</row>
    <row r="152" spans="1:256" ht="11.2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L152" s="163"/>
      <c r="M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2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3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  <c r="CL152" s="163"/>
      <c r="CM152" s="163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3"/>
      <c r="DP152" s="163"/>
      <c r="DQ152" s="163"/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3"/>
      <c r="EB152" s="163"/>
      <c r="EC152" s="163"/>
      <c r="ED152" s="163"/>
      <c r="EE152" s="163"/>
      <c r="EF152" s="163"/>
      <c r="EG152" s="163"/>
      <c r="EH152" s="163"/>
      <c r="EI152" s="163"/>
      <c r="EJ152" s="163"/>
      <c r="EK152" s="163"/>
      <c r="EL152" s="163"/>
      <c r="EM152" s="163"/>
      <c r="EN152" s="163"/>
      <c r="EO152" s="163"/>
      <c r="EP152" s="163"/>
      <c r="EQ152" s="163"/>
      <c r="ER152" s="163"/>
      <c r="ES152" s="163"/>
      <c r="ET152" s="163"/>
      <c r="EU152" s="163"/>
      <c r="EV152" s="163"/>
      <c r="EW152" s="163"/>
      <c r="EX152" s="163"/>
      <c r="EY152" s="163"/>
      <c r="EZ152" s="163"/>
      <c r="FA152" s="163"/>
      <c r="FB152" s="163"/>
      <c r="FC152" s="163"/>
      <c r="FD152" s="163"/>
      <c r="FE152" s="163"/>
      <c r="FF152" s="163"/>
      <c r="FG152" s="163"/>
      <c r="FH152" s="163"/>
      <c r="FI152" s="163"/>
      <c r="FJ152" s="163"/>
      <c r="FK152" s="163"/>
      <c r="FL152" s="163"/>
      <c r="FM152" s="163"/>
      <c r="FN152" s="163"/>
      <c r="FO152" s="163"/>
      <c r="FP152" s="163"/>
      <c r="FQ152" s="163"/>
      <c r="FR152" s="163"/>
      <c r="FS152" s="163"/>
      <c r="FT152" s="163"/>
      <c r="FU152" s="163"/>
      <c r="FV152" s="163"/>
      <c r="FW152" s="163"/>
      <c r="FX152" s="163"/>
      <c r="FY152" s="163"/>
      <c r="FZ152" s="163"/>
      <c r="GA152" s="163"/>
      <c r="GB152" s="163"/>
      <c r="GC152" s="163"/>
      <c r="GD152" s="163"/>
      <c r="GE152" s="163"/>
      <c r="GF152" s="163"/>
      <c r="GG152" s="163"/>
      <c r="GH152" s="163"/>
      <c r="GI152" s="163"/>
      <c r="GJ152" s="163"/>
      <c r="GK152" s="163"/>
      <c r="GL152" s="163"/>
      <c r="GM152" s="163"/>
      <c r="GN152" s="163"/>
      <c r="GO152" s="163"/>
      <c r="GP152" s="163"/>
      <c r="GQ152" s="163"/>
      <c r="GR152" s="163"/>
      <c r="GS152" s="163"/>
      <c r="GT152" s="163"/>
      <c r="GU152" s="163"/>
      <c r="GV152" s="163"/>
      <c r="GW152" s="163"/>
      <c r="GX152" s="163"/>
      <c r="GY152" s="163"/>
      <c r="GZ152" s="163"/>
      <c r="HA152" s="163"/>
      <c r="HB152" s="163"/>
      <c r="HC152" s="163"/>
      <c r="HD152" s="163"/>
      <c r="HE152" s="163"/>
      <c r="HF152" s="163"/>
      <c r="HG152" s="163"/>
      <c r="HH152" s="163"/>
      <c r="HI152" s="163"/>
      <c r="HJ152" s="163"/>
      <c r="HK152" s="163"/>
      <c r="HL152" s="163"/>
      <c r="HM152" s="163"/>
      <c r="HN152" s="163"/>
      <c r="HO152" s="163"/>
      <c r="HP152" s="163"/>
      <c r="HQ152" s="163"/>
      <c r="HR152" s="163"/>
      <c r="HS152" s="163"/>
      <c r="HT152" s="163"/>
      <c r="HU152" s="163"/>
      <c r="HV152" s="163"/>
      <c r="HW152" s="163"/>
      <c r="HX152" s="163"/>
      <c r="HY152" s="163"/>
      <c r="HZ152" s="163"/>
      <c r="IA152" s="163"/>
      <c r="IB152" s="163"/>
      <c r="IC152" s="163"/>
      <c r="ID152" s="163"/>
      <c r="IE152" s="163"/>
      <c r="IF152" s="163"/>
      <c r="IG152" s="163"/>
      <c r="IH152" s="163"/>
      <c r="II152" s="163"/>
      <c r="IJ152" s="163"/>
      <c r="IK152" s="163"/>
      <c r="IL152" s="163"/>
      <c r="IM152" s="163"/>
      <c r="IN152" s="163"/>
      <c r="IO152" s="163"/>
      <c r="IP152" s="163"/>
      <c r="IQ152" s="163"/>
      <c r="IR152" s="163"/>
      <c r="IS152" s="163"/>
      <c r="IT152" s="163"/>
      <c r="IU152" s="163"/>
      <c r="IV152" s="163"/>
    </row>
    <row r="153" spans="1:256" ht="11.2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L153" s="163"/>
      <c r="M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2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3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3"/>
      <c r="DE153" s="163"/>
      <c r="DF153" s="163"/>
      <c r="DG153" s="163"/>
      <c r="DH153" s="163"/>
      <c r="DI153" s="163"/>
      <c r="DJ153" s="163"/>
      <c r="DK153" s="163"/>
      <c r="DL153" s="163"/>
      <c r="DM153" s="163"/>
      <c r="DN153" s="163"/>
      <c r="DO153" s="163"/>
      <c r="DP153" s="163"/>
      <c r="DQ153" s="163"/>
      <c r="DR153" s="163"/>
      <c r="DS153" s="163"/>
      <c r="DT153" s="163"/>
      <c r="DU153" s="163"/>
      <c r="DV153" s="163"/>
      <c r="DW153" s="163"/>
      <c r="DX153" s="163"/>
      <c r="DY153" s="163"/>
      <c r="DZ153" s="163"/>
      <c r="EA153" s="163"/>
      <c r="EB153" s="163"/>
      <c r="EC153" s="163"/>
      <c r="ED153" s="163"/>
      <c r="EE153" s="163"/>
      <c r="EF153" s="163"/>
      <c r="EG153" s="163"/>
      <c r="EH153" s="163"/>
      <c r="EI153" s="163"/>
      <c r="EJ153" s="163"/>
      <c r="EK153" s="163"/>
      <c r="EL153" s="163"/>
      <c r="EM153" s="163"/>
      <c r="EN153" s="163"/>
      <c r="EO153" s="163"/>
      <c r="EP153" s="163"/>
      <c r="EQ153" s="163"/>
      <c r="ER153" s="163"/>
      <c r="ES153" s="163"/>
      <c r="ET153" s="163"/>
      <c r="EU153" s="163"/>
      <c r="EV153" s="163"/>
      <c r="EW153" s="163"/>
      <c r="EX153" s="163"/>
      <c r="EY153" s="163"/>
      <c r="EZ153" s="163"/>
      <c r="FA153" s="163"/>
      <c r="FB153" s="163"/>
      <c r="FC153" s="163"/>
      <c r="FD153" s="163"/>
      <c r="FE153" s="163"/>
      <c r="FF153" s="163"/>
      <c r="FG153" s="163"/>
      <c r="FH153" s="163"/>
      <c r="FI153" s="163"/>
      <c r="FJ153" s="163"/>
      <c r="FK153" s="163"/>
      <c r="FL153" s="163"/>
      <c r="FM153" s="163"/>
      <c r="FN153" s="163"/>
      <c r="FO153" s="163"/>
      <c r="FP153" s="163"/>
      <c r="FQ153" s="163"/>
      <c r="FR153" s="163"/>
      <c r="FS153" s="163"/>
      <c r="FT153" s="163"/>
      <c r="FU153" s="163"/>
      <c r="FV153" s="163"/>
      <c r="FW153" s="163"/>
      <c r="FX153" s="163"/>
      <c r="FY153" s="163"/>
      <c r="FZ153" s="163"/>
      <c r="GA153" s="163"/>
      <c r="GB153" s="163"/>
      <c r="GC153" s="163"/>
      <c r="GD153" s="163"/>
      <c r="GE153" s="163"/>
      <c r="GF153" s="163"/>
      <c r="GG153" s="163"/>
      <c r="GH153" s="163"/>
      <c r="GI153" s="163"/>
      <c r="GJ153" s="163"/>
      <c r="GK153" s="163"/>
      <c r="GL153" s="163"/>
      <c r="GM153" s="163"/>
      <c r="GN153" s="163"/>
      <c r="GO153" s="163"/>
      <c r="GP153" s="163"/>
      <c r="GQ153" s="163"/>
      <c r="GR153" s="163"/>
      <c r="GS153" s="163"/>
      <c r="GT153" s="163"/>
      <c r="GU153" s="163"/>
      <c r="GV153" s="163"/>
      <c r="GW153" s="163"/>
      <c r="GX153" s="163"/>
      <c r="GY153" s="163"/>
      <c r="GZ153" s="163"/>
      <c r="HA153" s="163"/>
      <c r="HB153" s="163"/>
      <c r="HC153" s="163"/>
      <c r="HD153" s="163"/>
      <c r="HE153" s="163"/>
      <c r="HF153" s="163"/>
      <c r="HG153" s="163"/>
      <c r="HH153" s="163"/>
      <c r="HI153" s="163"/>
      <c r="HJ153" s="163"/>
      <c r="HK153" s="163"/>
      <c r="HL153" s="163"/>
      <c r="HM153" s="163"/>
      <c r="HN153" s="163"/>
      <c r="HO153" s="163"/>
      <c r="HP153" s="163"/>
      <c r="HQ153" s="163"/>
      <c r="HR153" s="163"/>
      <c r="HS153" s="163"/>
      <c r="HT153" s="163"/>
      <c r="HU153" s="163"/>
      <c r="HV153" s="163"/>
      <c r="HW153" s="163"/>
      <c r="HX153" s="163"/>
      <c r="HY153" s="163"/>
      <c r="HZ153" s="163"/>
      <c r="IA153" s="163"/>
      <c r="IB153" s="163"/>
      <c r="IC153" s="163"/>
      <c r="ID153" s="163"/>
      <c r="IE153" s="163"/>
      <c r="IF153" s="163"/>
      <c r="IG153" s="163"/>
      <c r="IH153" s="163"/>
      <c r="II153" s="163"/>
      <c r="IJ153" s="163"/>
      <c r="IK153" s="163"/>
      <c r="IL153" s="163"/>
      <c r="IM153" s="163"/>
      <c r="IN153" s="163"/>
      <c r="IO153" s="163"/>
      <c r="IP153" s="163"/>
      <c r="IQ153" s="163"/>
      <c r="IR153" s="163"/>
      <c r="IS153" s="163"/>
      <c r="IT153" s="163"/>
      <c r="IU153" s="163"/>
      <c r="IV153" s="163"/>
    </row>
    <row r="154" spans="1:256" ht="11.2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L154" s="163"/>
      <c r="M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2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</row>
    <row r="155" spans="1:256" ht="11.2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L155" s="163"/>
      <c r="M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2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  <c r="FH155" s="163"/>
      <c r="FI155" s="163"/>
      <c r="FJ155" s="163"/>
      <c r="FK155" s="163"/>
      <c r="FL155" s="163"/>
      <c r="FM155" s="163"/>
      <c r="FN155" s="163"/>
      <c r="FO155" s="163"/>
      <c r="FP155" s="163"/>
      <c r="FQ155" s="163"/>
      <c r="FR155" s="163"/>
      <c r="FS155" s="163"/>
      <c r="FT155" s="163"/>
      <c r="FU155" s="163"/>
      <c r="FV155" s="163"/>
      <c r="FW155" s="163"/>
      <c r="FX155" s="163"/>
      <c r="FY155" s="163"/>
      <c r="FZ155" s="163"/>
      <c r="GA155" s="163"/>
      <c r="GB155" s="163"/>
      <c r="GC155" s="163"/>
      <c r="GD155" s="163"/>
      <c r="GE155" s="163"/>
      <c r="GF155" s="163"/>
      <c r="GG155" s="163"/>
      <c r="GH155" s="163"/>
      <c r="GI155" s="163"/>
      <c r="GJ155" s="163"/>
      <c r="GK155" s="163"/>
      <c r="GL155" s="163"/>
      <c r="GM155" s="163"/>
      <c r="GN155" s="163"/>
      <c r="GO155" s="163"/>
      <c r="GP155" s="163"/>
      <c r="GQ155" s="163"/>
      <c r="GR155" s="163"/>
      <c r="GS155" s="163"/>
      <c r="GT155" s="163"/>
      <c r="GU155" s="163"/>
      <c r="GV155" s="163"/>
      <c r="GW155" s="163"/>
      <c r="GX155" s="163"/>
      <c r="GY155" s="163"/>
      <c r="GZ155" s="163"/>
      <c r="HA155" s="163"/>
      <c r="HB155" s="163"/>
      <c r="HC155" s="163"/>
      <c r="HD155" s="163"/>
      <c r="HE155" s="163"/>
      <c r="HF155" s="163"/>
      <c r="HG155" s="163"/>
      <c r="HH155" s="163"/>
      <c r="HI155" s="163"/>
      <c r="HJ155" s="163"/>
      <c r="HK155" s="163"/>
      <c r="HL155" s="163"/>
      <c r="HM155" s="163"/>
      <c r="HN155" s="163"/>
      <c r="HO155" s="163"/>
      <c r="HP155" s="163"/>
      <c r="HQ155" s="163"/>
      <c r="HR155" s="163"/>
      <c r="HS155" s="163"/>
      <c r="HT155" s="163"/>
      <c r="HU155" s="163"/>
      <c r="HV155" s="163"/>
      <c r="HW155" s="163"/>
      <c r="HX155" s="163"/>
      <c r="HY155" s="163"/>
      <c r="HZ155" s="163"/>
      <c r="IA155" s="163"/>
      <c r="IB155" s="163"/>
      <c r="IC155" s="163"/>
      <c r="ID155" s="163"/>
      <c r="IE155" s="163"/>
      <c r="IF155" s="163"/>
      <c r="IG155" s="163"/>
      <c r="IH155" s="163"/>
      <c r="II155" s="163"/>
      <c r="IJ155" s="163"/>
      <c r="IK155" s="163"/>
      <c r="IL155" s="163"/>
      <c r="IM155" s="163"/>
      <c r="IN155" s="163"/>
      <c r="IO155" s="163"/>
      <c r="IP155" s="163"/>
      <c r="IQ155" s="163"/>
      <c r="IR155" s="163"/>
      <c r="IS155" s="163"/>
      <c r="IT155" s="163"/>
      <c r="IU155" s="163"/>
      <c r="IV155" s="163"/>
    </row>
    <row r="156" spans="1:256" ht="11.2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L156" s="163"/>
      <c r="M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2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</row>
    <row r="157" spans="1:256" ht="11.2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L157" s="163"/>
      <c r="M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2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3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3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/>
      <c r="EJ157" s="163"/>
      <c r="EK157" s="163"/>
      <c r="EL157" s="163"/>
      <c r="EM157" s="163"/>
      <c r="EN157" s="163"/>
      <c r="EO157" s="163"/>
      <c r="EP157" s="163"/>
      <c r="EQ157" s="163"/>
      <c r="ER157" s="163"/>
      <c r="ES157" s="163"/>
      <c r="ET157" s="163"/>
      <c r="EU157" s="163"/>
      <c r="EV157" s="163"/>
      <c r="EW157" s="163"/>
      <c r="EX157" s="163"/>
      <c r="EY157" s="163"/>
      <c r="EZ157" s="163"/>
      <c r="FA157" s="163"/>
      <c r="FB157" s="163"/>
      <c r="FC157" s="163"/>
      <c r="FD157" s="163"/>
      <c r="FE157" s="163"/>
      <c r="FF157" s="163"/>
      <c r="FG157" s="163"/>
      <c r="FH157" s="163"/>
      <c r="FI157" s="163"/>
      <c r="FJ157" s="163"/>
      <c r="FK157" s="163"/>
      <c r="FL157" s="163"/>
      <c r="FM157" s="163"/>
      <c r="FN157" s="163"/>
      <c r="FO157" s="163"/>
      <c r="FP157" s="163"/>
      <c r="FQ157" s="163"/>
      <c r="FR157" s="163"/>
      <c r="FS157" s="163"/>
      <c r="FT157" s="163"/>
      <c r="FU157" s="163"/>
      <c r="FV157" s="163"/>
      <c r="FW157" s="163"/>
      <c r="FX157" s="163"/>
      <c r="FY157" s="163"/>
      <c r="FZ157" s="163"/>
      <c r="GA157" s="163"/>
      <c r="GB157" s="163"/>
      <c r="GC157" s="163"/>
      <c r="GD157" s="163"/>
      <c r="GE157" s="163"/>
      <c r="GF157" s="163"/>
      <c r="GG157" s="163"/>
      <c r="GH157" s="163"/>
      <c r="GI157" s="163"/>
      <c r="GJ157" s="163"/>
      <c r="GK157" s="163"/>
      <c r="GL157" s="163"/>
      <c r="GM157" s="163"/>
      <c r="GN157" s="163"/>
      <c r="GO157" s="163"/>
      <c r="GP157" s="163"/>
      <c r="GQ157" s="163"/>
      <c r="GR157" s="163"/>
      <c r="GS157" s="163"/>
      <c r="GT157" s="163"/>
      <c r="GU157" s="163"/>
      <c r="GV157" s="163"/>
      <c r="GW157" s="163"/>
      <c r="GX157" s="163"/>
      <c r="GY157" s="163"/>
      <c r="GZ157" s="163"/>
      <c r="HA157" s="163"/>
      <c r="HB157" s="163"/>
      <c r="HC157" s="163"/>
      <c r="HD157" s="163"/>
      <c r="HE157" s="163"/>
      <c r="HF157" s="163"/>
      <c r="HG157" s="163"/>
      <c r="HH157" s="163"/>
      <c r="HI157" s="163"/>
      <c r="HJ157" s="163"/>
      <c r="HK157" s="163"/>
      <c r="HL157" s="163"/>
      <c r="HM157" s="163"/>
      <c r="HN157" s="163"/>
      <c r="HO157" s="163"/>
      <c r="HP157" s="163"/>
      <c r="HQ157" s="163"/>
      <c r="HR157" s="163"/>
      <c r="HS157" s="163"/>
      <c r="HT157" s="163"/>
      <c r="HU157" s="163"/>
      <c r="HV157" s="163"/>
      <c r="HW157" s="163"/>
      <c r="HX157" s="163"/>
      <c r="HY157" s="163"/>
      <c r="HZ157" s="163"/>
      <c r="IA157" s="163"/>
      <c r="IB157" s="163"/>
      <c r="IC157" s="163"/>
      <c r="ID157" s="163"/>
      <c r="IE157" s="163"/>
      <c r="IF157" s="163"/>
      <c r="IG157" s="163"/>
      <c r="IH157" s="163"/>
      <c r="II157" s="163"/>
      <c r="IJ157" s="163"/>
      <c r="IK157" s="163"/>
      <c r="IL157" s="163"/>
      <c r="IM157" s="163"/>
      <c r="IN157" s="163"/>
      <c r="IO157" s="163"/>
      <c r="IP157" s="163"/>
      <c r="IQ157" s="163"/>
      <c r="IR157" s="163"/>
      <c r="IS157" s="163"/>
      <c r="IT157" s="163"/>
      <c r="IU157" s="163"/>
      <c r="IV157" s="163"/>
    </row>
  </sheetData>
  <sheetProtection/>
  <mergeCells count="3">
    <mergeCell ref="C2:I2"/>
    <mergeCell ref="C3:I3"/>
    <mergeCell ref="C4:I4"/>
  </mergeCells>
  <printOptions horizontalCentered="1"/>
  <pageMargins left="0.25" right="0" top="1" bottom="1.15" header="0.3" footer="0.2"/>
  <pageSetup cellComments="asDisplayed" fitToWidth="2" horizontalDpi="600" verticalDpi="600" orientation="portrait" pageOrder="overThenDown" paperSize="226" scale="72" r:id="rId2"/>
  <headerFooter alignWithMargins="0">
    <oddFooter>&amp;C&amp;"Goudy Old Style,Regular"&amp;14
</oddFooter>
  </headerFooter>
  <colBreaks count="1" manualBreakCount="1">
    <brk id="13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130"/>
  <sheetViews>
    <sheetView tabSelected="1" showOutlineSymbols="0" zoomScaleSheetLayoutView="90" workbookViewId="0" topLeftCell="A1">
      <selection activeCell="G95" sqref="G95"/>
    </sheetView>
  </sheetViews>
  <sheetFormatPr defaultColWidth="10.625" defaultRowHeight="12.75"/>
  <cols>
    <col min="1" max="1" width="44.00390625" style="4" bestFit="1" customWidth="1"/>
    <col min="2" max="2" width="1.4921875" style="1" customWidth="1"/>
    <col min="3" max="3" width="11.50390625" style="1" bestFit="1" customWidth="1"/>
    <col min="4" max="4" width="1.4921875" style="1" customWidth="1"/>
    <col min="5" max="5" width="11.625" style="1" bestFit="1" customWidth="1"/>
    <col min="6" max="6" width="1.625" style="1" customWidth="1"/>
    <col min="7" max="7" width="12.00390625" style="1" bestFit="1" customWidth="1"/>
    <col min="8" max="8" width="1.625" style="1" customWidth="1"/>
    <col min="9" max="9" width="12.625" style="1" bestFit="1" customWidth="1"/>
    <col min="10" max="10" width="1.625" style="1" customWidth="1"/>
    <col min="11" max="218" width="10.625" style="1" customWidth="1"/>
    <col min="219" max="16384" width="10.625" style="2" customWidth="1"/>
  </cols>
  <sheetData>
    <row r="1" spans="1:9" ht="15">
      <c r="A1" s="245" t="s">
        <v>13</v>
      </c>
      <c r="B1" s="245"/>
      <c r="C1" s="245"/>
      <c r="D1" s="245"/>
      <c r="E1" s="245"/>
      <c r="F1" s="245"/>
      <c r="G1" s="245"/>
      <c r="H1" s="245"/>
      <c r="I1" s="245"/>
    </row>
    <row r="2" spans="1:9" ht="15">
      <c r="A2" s="245" t="s">
        <v>14</v>
      </c>
      <c r="B2" s="245"/>
      <c r="C2" s="245"/>
      <c r="D2" s="245"/>
      <c r="E2" s="245"/>
      <c r="F2" s="245"/>
      <c r="G2" s="245"/>
      <c r="H2" s="245"/>
      <c r="I2" s="245"/>
    </row>
    <row r="3" spans="1:9" ht="15">
      <c r="A3" s="245" t="s">
        <v>214</v>
      </c>
      <c r="B3" s="245"/>
      <c r="C3" s="245"/>
      <c r="D3" s="245"/>
      <c r="E3" s="245"/>
      <c r="F3" s="245"/>
      <c r="G3" s="245"/>
      <c r="H3" s="245"/>
      <c r="I3" s="245"/>
    </row>
    <row r="4" spans="1:218" s="20" customFormat="1" ht="12.75">
      <c r="A4" s="17"/>
      <c r="B4" s="17"/>
      <c r="C4" s="17"/>
      <c r="D4" s="17"/>
      <c r="E4" s="17"/>
      <c r="F4" s="17"/>
      <c r="G4" s="17"/>
      <c r="H4" s="17"/>
      <c r="I4" s="1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s="20" customFormat="1" ht="12.75">
      <c r="A5" s="17"/>
      <c r="B5" s="17"/>
      <c r="C5" s="17"/>
      <c r="D5" s="17"/>
      <c r="E5" s="17"/>
      <c r="F5" s="17"/>
      <c r="G5" s="17"/>
      <c r="H5" s="17"/>
      <c r="I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9" ht="12.75">
      <c r="A6" s="3"/>
      <c r="B6" s="17"/>
      <c r="C6" s="17"/>
      <c r="D6" s="17"/>
      <c r="E6" s="17"/>
      <c r="F6" s="17"/>
      <c r="G6" s="17"/>
      <c r="H6" s="3"/>
      <c r="I6" s="3"/>
    </row>
    <row r="7" spans="2:9" ht="12.75">
      <c r="B7" s="4"/>
      <c r="C7" s="47" t="s">
        <v>0</v>
      </c>
      <c r="D7" s="48"/>
      <c r="E7" s="47" t="s">
        <v>1</v>
      </c>
      <c r="F7" s="48"/>
      <c r="G7" s="47" t="s">
        <v>2</v>
      </c>
      <c r="H7" s="48"/>
      <c r="I7" s="47" t="s">
        <v>1</v>
      </c>
    </row>
    <row r="8" spans="1:9" ht="15">
      <c r="A8" s="4" t="s">
        <v>3</v>
      </c>
      <c r="B8" s="4"/>
      <c r="C8" s="49">
        <v>2018</v>
      </c>
      <c r="D8" s="50"/>
      <c r="E8" s="49">
        <v>2019</v>
      </c>
      <c r="F8" s="50"/>
      <c r="G8" s="49">
        <v>2019</v>
      </c>
      <c r="H8" s="50"/>
      <c r="I8" s="49">
        <v>2020</v>
      </c>
    </row>
    <row r="9" spans="2:9" ht="12.75">
      <c r="B9" s="4"/>
      <c r="C9" s="16"/>
      <c r="D9" s="5"/>
      <c r="E9" s="37"/>
      <c r="F9" s="5"/>
      <c r="G9" s="16"/>
      <c r="H9" s="5"/>
      <c r="I9" s="37"/>
    </row>
    <row r="10" spans="1:9" ht="13.5">
      <c r="A10" s="4" t="s">
        <v>20</v>
      </c>
      <c r="B10" s="4"/>
      <c r="C10" s="44">
        <v>2384185</v>
      </c>
      <c r="D10" s="19"/>
      <c r="E10" s="44">
        <v>3136268</v>
      </c>
      <c r="F10" s="19"/>
      <c r="G10" s="44">
        <f>+C72</f>
        <v>2863061</v>
      </c>
      <c r="H10" s="19"/>
      <c r="I10" s="44">
        <f>+G72</f>
        <v>3317607</v>
      </c>
    </row>
    <row r="11" spans="2:9" ht="13.5">
      <c r="B11" s="4"/>
      <c r="C11" s="37"/>
      <c r="D11" s="5"/>
      <c r="E11" s="37"/>
      <c r="F11" s="5"/>
      <c r="G11" s="37"/>
      <c r="H11" s="5"/>
      <c r="I11" s="37"/>
    </row>
    <row r="12" spans="1:9" ht="13.5">
      <c r="A12" s="18" t="s">
        <v>15</v>
      </c>
      <c r="B12" s="4"/>
      <c r="C12" s="37"/>
      <c r="D12" s="5"/>
      <c r="E12" s="37"/>
      <c r="F12" s="5"/>
      <c r="G12" s="37"/>
      <c r="H12" s="5"/>
      <c r="I12" s="37"/>
    </row>
    <row r="13" spans="1:9" ht="13.5">
      <c r="A13" s="4" t="s">
        <v>16</v>
      </c>
      <c r="B13" s="4"/>
      <c r="C13" s="37">
        <v>6226550</v>
      </c>
      <c r="D13" s="5"/>
      <c r="E13" s="37">
        <v>6700000</v>
      </c>
      <c r="F13" s="5"/>
      <c r="G13" s="37">
        <v>6800000</v>
      </c>
      <c r="H13" s="5"/>
      <c r="I13" s="37">
        <v>6900000</v>
      </c>
    </row>
    <row r="14" spans="1:9" ht="13.5">
      <c r="A14" s="4" t="s">
        <v>69</v>
      </c>
      <c r="B14" s="4"/>
      <c r="C14" s="37">
        <v>933086</v>
      </c>
      <c r="D14" s="5"/>
      <c r="E14" s="37">
        <v>1200000</v>
      </c>
      <c r="F14" s="5"/>
      <c r="G14" s="37">
        <v>1050000</v>
      </c>
      <c r="H14" s="5"/>
      <c r="I14" s="37">
        <v>1000000</v>
      </c>
    </row>
    <row r="15" spans="1:9" ht="13.5">
      <c r="A15" s="4" t="s">
        <v>26</v>
      </c>
      <c r="B15" s="4"/>
      <c r="C15" s="37">
        <v>33937</v>
      </c>
      <c r="D15" s="5"/>
      <c r="E15" s="37">
        <v>25000</v>
      </c>
      <c r="F15" s="5"/>
      <c r="G15" s="37">
        <v>41000</v>
      </c>
      <c r="H15" s="5"/>
      <c r="I15" s="37">
        <v>40000</v>
      </c>
    </row>
    <row r="16" spans="1:9" ht="13.5">
      <c r="A16" s="4" t="s">
        <v>70</v>
      </c>
      <c r="B16" s="4"/>
      <c r="C16" s="34">
        <v>10000</v>
      </c>
      <c r="D16" s="5"/>
      <c r="E16" s="34">
        <v>0</v>
      </c>
      <c r="F16" s="5"/>
      <c r="G16" s="34">
        <v>63512</v>
      </c>
      <c r="H16" s="5"/>
      <c r="I16" s="34">
        <v>0</v>
      </c>
    </row>
    <row r="17" spans="2:9" ht="13.5">
      <c r="B17" s="4"/>
      <c r="C17"/>
      <c r="D17"/>
      <c r="E17"/>
      <c r="F17"/>
      <c r="G17"/>
      <c r="H17"/>
      <c r="I17"/>
    </row>
    <row r="18" spans="1:9" ht="13.5">
      <c r="A18" s="4" t="s">
        <v>17</v>
      </c>
      <c r="B18" s="4"/>
      <c r="C18" s="34">
        <f>SUM(C13:C17)</f>
        <v>7203573</v>
      </c>
      <c r="D18" s="5"/>
      <c r="E18" s="34">
        <v>7925000</v>
      </c>
      <c r="F18" s="5"/>
      <c r="G18" s="34">
        <f>SUM(G13:G17)</f>
        <v>7954512</v>
      </c>
      <c r="H18" s="5"/>
      <c r="I18" s="34">
        <f>SUM(I13:I17)</f>
        <v>7940000</v>
      </c>
    </row>
    <row r="19" spans="2:9" ht="13.5">
      <c r="B19" s="4"/>
      <c r="C19" s="37"/>
      <c r="D19" s="5"/>
      <c r="E19" s="37"/>
      <c r="F19" s="5"/>
      <c r="G19" s="37"/>
      <c r="H19" s="5"/>
      <c r="I19" s="37"/>
    </row>
    <row r="20" spans="1:9" ht="13.5">
      <c r="A20" s="18" t="s">
        <v>18</v>
      </c>
      <c r="B20" s="4"/>
      <c r="C20" s="10"/>
      <c r="D20" s="9"/>
      <c r="E20" s="10"/>
      <c r="F20" s="9"/>
      <c r="G20" s="10"/>
      <c r="H20" s="9"/>
      <c r="I20" s="10"/>
    </row>
    <row r="21" spans="1:9" ht="13.5">
      <c r="A21" s="6" t="s">
        <v>185</v>
      </c>
      <c r="B21" s="4"/>
      <c r="C21" s="10"/>
      <c r="D21" s="9"/>
      <c r="E21" s="10"/>
      <c r="F21" s="9"/>
      <c r="G21" s="10"/>
      <c r="H21" s="9"/>
      <c r="I21" s="10"/>
    </row>
    <row r="22" spans="1:9" ht="13.5">
      <c r="A22" s="7" t="s">
        <v>52</v>
      </c>
      <c r="B22" s="4"/>
      <c r="C22" s="10">
        <v>1020253</v>
      </c>
      <c r="D22" s="9" t="e">
        <f>#REF!</f>
        <v>#REF!</v>
      </c>
      <c r="E22" s="10">
        <v>1978417</v>
      </c>
      <c r="F22" s="9"/>
      <c r="G22" s="10">
        <v>981776</v>
      </c>
      <c r="H22" s="9"/>
      <c r="I22" s="10">
        <v>1989850</v>
      </c>
    </row>
    <row r="23" spans="1:9" ht="13.5">
      <c r="A23" s="4" t="s">
        <v>4</v>
      </c>
      <c r="B23" s="4"/>
      <c r="C23" s="10">
        <v>7738</v>
      </c>
      <c r="D23" s="9" t="e">
        <f>#REF!</f>
        <v>#REF!</v>
      </c>
      <c r="E23" s="10">
        <v>27000</v>
      </c>
      <c r="F23" s="9"/>
      <c r="G23" s="10">
        <v>14600</v>
      </c>
      <c r="H23" s="9"/>
      <c r="I23" s="10">
        <v>27500</v>
      </c>
    </row>
    <row r="24" spans="1:9" s="1" customFormat="1" ht="13.5">
      <c r="A24" s="4" t="s">
        <v>53</v>
      </c>
      <c r="B24" s="4"/>
      <c r="C24" s="10">
        <v>480591</v>
      </c>
      <c r="D24" s="9" t="e">
        <f>#REF!</f>
        <v>#REF!</v>
      </c>
      <c r="E24" s="10">
        <v>497050</v>
      </c>
      <c r="F24" s="9"/>
      <c r="G24" s="10">
        <v>406946</v>
      </c>
      <c r="H24" s="9"/>
      <c r="I24" s="10">
        <v>476050</v>
      </c>
    </row>
    <row r="25" spans="1:9" s="1" customFormat="1" ht="13.5">
      <c r="A25" s="4" t="s">
        <v>6</v>
      </c>
      <c r="B25" s="4"/>
      <c r="C25" s="10">
        <v>173237</v>
      </c>
      <c r="D25" s="9" t="e">
        <f>#REF!</f>
        <v>#REF!</v>
      </c>
      <c r="E25" s="10">
        <v>76000</v>
      </c>
      <c r="F25" s="9"/>
      <c r="G25" s="10">
        <v>75900</v>
      </c>
      <c r="H25" s="9"/>
      <c r="I25" s="10">
        <v>41000</v>
      </c>
    </row>
    <row r="26" spans="1:9" s="1" customFormat="1" ht="13.5">
      <c r="A26" s="4" t="s">
        <v>177</v>
      </c>
      <c r="B26" s="4"/>
      <c r="C26" s="10">
        <v>9191</v>
      </c>
      <c r="D26" s="9"/>
      <c r="E26" s="10">
        <v>53200</v>
      </c>
      <c r="F26" s="9"/>
      <c r="G26" s="10">
        <v>18200</v>
      </c>
      <c r="H26" s="9"/>
      <c r="I26" s="10">
        <v>53100</v>
      </c>
    </row>
    <row r="27" spans="1:9" s="1" customFormat="1" ht="13.5">
      <c r="A27" s="4" t="s">
        <v>5</v>
      </c>
      <c r="B27" s="4"/>
      <c r="C27" s="34">
        <v>0</v>
      </c>
      <c r="D27" s="5" t="e">
        <f>#REF!</f>
        <v>#REF!</v>
      </c>
      <c r="E27" s="11">
        <v>104000</v>
      </c>
      <c r="F27" s="5"/>
      <c r="G27" s="34">
        <v>18200</v>
      </c>
      <c r="H27" s="5"/>
      <c r="I27" s="11">
        <v>86500</v>
      </c>
    </row>
    <row r="28" spans="1:10" s="1" customFormat="1" ht="13.5">
      <c r="A28" s="4"/>
      <c r="B28" s="4"/>
      <c r="C28"/>
      <c r="D28"/>
      <c r="E28"/>
      <c r="F28"/>
      <c r="G28"/>
      <c r="H28"/>
      <c r="I28"/>
      <c r="J28"/>
    </row>
    <row r="29" spans="1:9" s="1" customFormat="1" ht="13.5">
      <c r="A29" s="4" t="s">
        <v>19</v>
      </c>
      <c r="B29" s="4"/>
      <c r="C29" s="34">
        <f>SUM(C22:C27)</f>
        <v>1691010</v>
      </c>
      <c r="D29" s="5"/>
      <c r="E29" s="34">
        <v>2735667</v>
      </c>
      <c r="F29" s="5"/>
      <c r="G29" s="34">
        <f>SUM(G22:G27)</f>
        <v>1515622</v>
      </c>
      <c r="H29" s="5"/>
      <c r="I29" s="34">
        <f>SUM(I22:I27)</f>
        <v>2674000</v>
      </c>
    </row>
    <row r="30" spans="1:9" s="1" customFormat="1" ht="13.5">
      <c r="A30" s="36"/>
      <c r="B30" s="36"/>
      <c r="C30" s="37"/>
      <c r="D30" s="38"/>
      <c r="E30" s="37"/>
      <c r="F30" s="38"/>
      <c r="G30" s="37"/>
      <c r="H30" s="38"/>
      <c r="I30" s="37"/>
    </row>
    <row r="31" spans="1:9" s="1" customFormat="1" ht="13.5">
      <c r="A31" s="4" t="s">
        <v>178</v>
      </c>
      <c r="B31" s="4"/>
      <c r="C31" s="10"/>
      <c r="D31" s="9"/>
      <c r="E31" s="10"/>
      <c r="F31" s="9"/>
      <c r="G31" s="10"/>
      <c r="H31" s="9"/>
      <c r="I31" s="10"/>
    </row>
    <row r="32" spans="1:9" s="1" customFormat="1" ht="13.5">
      <c r="A32" s="4" t="s">
        <v>28</v>
      </c>
      <c r="B32" s="4"/>
      <c r="C32" s="34">
        <f>+C18-C29</f>
        <v>5512563</v>
      </c>
      <c r="D32" s="5"/>
      <c r="E32" s="34">
        <f>+E18-E29</f>
        <v>5189333</v>
      </c>
      <c r="F32" s="5"/>
      <c r="G32" s="34">
        <f>+G18-G29</f>
        <v>6438890</v>
      </c>
      <c r="H32" s="5"/>
      <c r="I32" s="34">
        <f>+I18-I29</f>
        <v>5266000</v>
      </c>
    </row>
    <row r="33" spans="2:9" s="1" customFormat="1" ht="13.5">
      <c r="B33" s="4"/>
      <c r="C33" s="37"/>
      <c r="D33" s="5"/>
      <c r="E33" s="42"/>
      <c r="F33" s="5"/>
      <c r="G33" s="37"/>
      <c r="H33" s="5"/>
      <c r="I33" s="42"/>
    </row>
    <row r="34" spans="1:9" s="1" customFormat="1" ht="13.5">
      <c r="A34" s="28" t="s">
        <v>27</v>
      </c>
      <c r="B34" s="4"/>
      <c r="C34" s="10"/>
      <c r="D34" s="5"/>
      <c r="E34" s="10"/>
      <c r="F34" s="5"/>
      <c r="G34" s="37"/>
      <c r="H34" s="5"/>
      <c r="I34" s="10"/>
    </row>
    <row r="35" spans="1:9" s="1" customFormat="1" ht="13.5" hidden="1">
      <c r="A35" s="4"/>
      <c r="B35" s="4"/>
      <c r="C35" s="10"/>
      <c r="D35" s="9"/>
      <c r="E35" s="10"/>
      <c r="F35" s="9"/>
      <c r="G35" s="10"/>
      <c r="H35" s="9"/>
      <c r="I35" s="10"/>
    </row>
    <row r="36" spans="1:9" s="1" customFormat="1" ht="13.5" hidden="1">
      <c r="A36" s="4"/>
      <c r="B36" s="4"/>
      <c r="C36" s="10"/>
      <c r="D36" s="9"/>
      <c r="E36" s="10"/>
      <c r="F36" s="9"/>
      <c r="G36" s="10"/>
      <c r="H36" s="9"/>
      <c r="I36" s="10"/>
    </row>
    <row r="37" spans="1:9" s="1" customFormat="1" ht="13.5" hidden="1">
      <c r="A37" s="4"/>
      <c r="B37" s="4"/>
      <c r="C37" s="43"/>
      <c r="D37" s="9"/>
      <c r="E37" s="43"/>
      <c r="F37" s="9"/>
      <c r="G37" s="43"/>
      <c r="H37" s="9"/>
      <c r="I37" s="43"/>
    </row>
    <row r="38" spans="1:9" s="1" customFormat="1" ht="13.5" hidden="1">
      <c r="A38" s="4"/>
      <c r="B38" s="4"/>
      <c r="C38" s="43"/>
      <c r="D38" s="9"/>
      <c r="E38" s="43"/>
      <c r="F38" s="9"/>
      <c r="G38" s="43"/>
      <c r="H38" s="9"/>
      <c r="I38" s="43"/>
    </row>
    <row r="39" spans="1:9" s="1" customFormat="1" ht="13.5" hidden="1">
      <c r="A39" s="4"/>
      <c r="B39" s="4"/>
      <c r="C39" s="10"/>
      <c r="D39" s="9"/>
      <c r="E39" s="10"/>
      <c r="F39" s="9"/>
      <c r="G39" s="16"/>
      <c r="H39" s="9"/>
      <c r="I39" s="10"/>
    </row>
    <row r="40" spans="1:9" s="1" customFormat="1" ht="13.5" hidden="1">
      <c r="A40" s="4"/>
      <c r="B40" s="4"/>
      <c r="C40" s="10"/>
      <c r="D40" s="9"/>
      <c r="E40" s="10"/>
      <c r="F40" s="9"/>
      <c r="G40" s="16"/>
      <c r="H40" s="9"/>
      <c r="I40" s="10"/>
    </row>
    <row r="41" spans="1:9" s="1" customFormat="1" ht="13.5" hidden="1">
      <c r="A41" s="4"/>
      <c r="B41" s="4"/>
      <c r="C41" s="10"/>
      <c r="D41" s="9"/>
      <c r="E41" s="10"/>
      <c r="F41" s="9"/>
      <c r="G41" s="16"/>
      <c r="H41" s="9"/>
      <c r="I41" s="10"/>
    </row>
    <row r="42" spans="1:9" s="1" customFormat="1" ht="13.5" hidden="1">
      <c r="A42" s="4"/>
      <c r="B42" s="4"/>
      <c r="C42" s="10"/>
      <c r="D42" s="9"/>
      <c r="E42" s="10"/>
      <c r="F42" s="9"/>
      <c r="G42" s="16"/>
      <c r="H42" s="9"/>
      <c r="I42" s="10"/>
    </row>
    <row r="43" spans="1:9" s="1" customFormat="1" ht="13.5" hidden="1">
      <c r="A43" s="4"/>
      <c r="B43" s="4"/>
      <c r="C43" s="10"/>
      <c r="D43" s="9"/>
      <c r="E43" s="10"/>
      <c r="F43" s="9"/>
      <c r="G43" s="16"/>
      <c r="H43" s="9"/>
      <c r="I43" s="10"/>
    </row>
    <row r="44" spans="1:9" s="1" customFormat="1" ht="13.5" hidden="1">
      <c r="A44" s="4"/>
      <c r="B44" s="4"/>
      <c r="C44" s="10"/>
      <c r="D44" s="9"/>
      <c r="E44" s="10"/>
      <c r="F44" s="9"/>
      <c r="G44" s="16"/>
      <c r="H44" s="9"/>
      <c r="I44" s="10"/>
    </row>
    <row r="45" spans="1:9" s="1" customFormat="1" ht="13.5" hidden="1">
      <c r="A45" s="4"/>
      <c r="B45" s="4"/>
      <c r="C45" s="10"/>
      <c r="D45" s="9"/>
      <c r="E45" s="10"/>
      <c r="F45" s="9"/>
      <c r="G45" s="16"/>
      <c r="H45" s="9"/>
      <c r="I45" s="10"/>
    </row>
    <row r="46" spans="1:9" s="1" customFormat="1" ht="13.5" hidden="1">
      <c r="A46" s="4"/>
      <c r="B46" s="4"/>
      <c r="C46" s="10"/>
      <c r="D46" s="9"/>
      <c r="E46" s="10"/>
      <c r="F46" s="9"/>
      <c r="G46" s="16"/>
      <c r="H46" s="9"/>
      <c r="I46" s="10"/>
    </row>
    <row r="47" spans="1:9" s="1" customFormat="1" ht="13.5" hidden="1">
      <c r="A47" s="4"/>
      <c r="B47" s="4"/>
      <c r="C47" s="10"/>
      <c r="D47" s="9"/>
      <c r="E47" s="10"/>
      <c r="F47" s="9"/>
      <c r="G47" s="16"/>
      <c r="H47" s="9"/>
      <c r="I47" s="10"/>
    </row>
    <row r="48" spans="1:9" s="1" customFormat="1" ht="13.5" hidden="1">
      <c r="A48" s="4"/>
      <c r="B48" s="4"/>
      <c r="C48" s="10"/>
      <c r="D48" s="9"/>
      <c r="E48" s="10"/>
      <c r="F48" s="9"/>
      <c r="G48" s="16"/>
      <c r="H48" s="9"/>
      <c r="I48" s="10"/>
    </row>
    <row r="49" spans="1:9" s="1" customFormat="1" ht="13.5" hidden="1">
      <c r="A49" s="4"/>
      <c r="B49" s="4"/>
      <c r="C49" s="10"/>
      <c r="D49" s="9"/>
      <c r="E49" s="10"/>
      <c r="F49" s="9"/>
      <c r="G49" s="16"/>
      <c r="H49" s="9"/>
      <c r="I49" s="10"/>
    </row>
    <row r="50" spans="1:9" s="1" customFormat="1" ht="13.5" hidden="1">
      <c r="A50" s="4"/>
      <c r="B50" s="4"/>
      <c r="C50" s="10"/>
      <c r="D50" s="9"/>
      <c r="E50" s="10"/>
      <c r="F50" s="9"/>
      <c r="G50" s="16"/>
      <c r="H50" s="9"/>
      <c r="I50" s="10"/>
    </row>
    <row r="51" spans="1:9" s="1" customFormat="1" ht="13.5" hidden="1">
      <c r="A51" s="4"/>
      <c r="B51" s="4"/>
      <c r="C51" s="10"/>
      <c r="D51" s="9"/>
      <c r="E51" s="10"/>
      <c r="F51" s="9"/>
      <c r="G51" s="16"/>
      <c r="H51" s="9"/>
      <c r="I51" s="10"/>
    </row>
    <row r="52" spans="1:9" s="1" customFormat="1" ht="12.75">
      <c r="A52" s="4" t="s">
        <v>218</v>
      </c>
      <c r="B52" s="4"/>
      <c r="C52" s="37"/>
      <c r="D52" s="5"/>
      <c r="E52" s="37"/>
      <c r="F52" s="5"/>
      <c r="G52" s="37"/>
      <c r="H52" s="5"/>
      <c r="I52" s="37"/>
    </row>
    <row r="53" spans="1:9" s="1" customFormat="1" ht="13.5" hidden="1">
      <c r="A53" s="4" t="s">
        <v>145</v>
      </c>
      <c r="B53" s="4"/>
      <c r="C53" s="37">
        <v>0</v>
      </c>
      <c r="D53" s="5"/>
      <c r="E53" s="37">
        <v>0</v>
      </c>
      <c r="F53" s="5"/>
      <c r="G53" s="37">
        <v>0</v>
      </c>
      <c r="H53" s="5"/>
      <c r="I53" s="37">
        <v>0</v>
      </c>
    </row>
    <row r="54" spans="1:9" s="1" customFormat="1" ht="13.5" hidden="1">
      <c r="A54" s="4" t="s">
        <v>149</v>
      </c>
      <c r="B54" s="4"/>
      <c r="C54" s="37">
        <v>0</v>
      </c>
      <c r="D54" s="5"/>
      <c r="E54" s="37">
        <v>0</v>
      </c>
      <c r="F54" s="5"/>
      <c r="G54" s="37">
        <v>0</v>
      </c>
      <c r="H54" s="5"/>
      <c r="I54" s="37">
        <v>0</v>
      </c>
    </row>
    <row r="55" spans="1:9" s="1" customFormat="1" ht="12.75">
      <c r="A55" s="4" t="s">
        <v>54</v>
      </c>
      <c r="B55" s="4"/>
      <c r="C55" s="37">
        <v>-3972079</v>
      </c>
      <c r="D55" s="5"/>
      <c r="E55" s="37">
        <v>-3974912</v>
      </c>
      <c r="F55" s="5"/>
      <c r="G55" s="37">
        <v>-3976912</v>
      </c>
      <c r="H55" s="5"/>
      <c r="I55" s="37">
        <v>-3975312</v>
      </c>
    </row>
    <row r="56" spans="1:9" s="1" customFormat="1" ht="13.5" hidden="1">
      <c r="A56" s="4" t="s">
        <v>56</v>
      </c>
      <c r="B56" s="4"/>
      <c r="C56" s="37">
        <v>0</v>
      </c>
      <c r="D56" s="5"/>
      <c r="E56" s="37"/>
      <c r="F56" s="5"/>
      <c r="G56" s="37"/>
      <c r="H56" s="5"/>
      <c r="I56" s="37"/>
    </row>
    <row r="57" spans="1:9" s="1" customFormat="1" ht="13.5">
      <c r="A57" s="4" t="s">
        <v>58</v>
      </c>
      <c r="B57" s="4"/>
      <c r="C57" s="37">
        <v>-1061608</v>
      </c>
      <c r="D57" s="5"/>
      <c r="E57" s="37">
        <v>-1082432</v>
      </c>
      <c r="F57" s="5"/>
      <c r="G57" s="37">
        <v>-1082432</v>
      </c>
      <c r="H57" s="5"/>
      <c r="I57" s="37">
        <v>-1104081</v>
      </c>
    </row>
    <row r="58" spans="1:9" s="1" customFormat="1" ht="13.5">
      <c r="A58" s="4" t="s">
        <v>224</v>
      </c>
      <c r="B58" s="4"/>
      <c r="C58" s="34">
        <v>0</v>
      </c>
      <c r="D58" s="5"/>
      <c r="E58" s="34">
        <v>0</v>
      </c>
      <c r="F58" s="5"/>
      <c r="G58" s="34">
        <v>-925000</v>
      </c>
      <c r="H58" s="5"/>
      <c r="I58" s="34">
        <v>-850000</v>
      </c>
    </row>
    <row r="59" spans="1:9" s="1" customFormat="1" ht="13.5" hidden="1">
      <c r="A59" s="4" t="s">
        <v>66</v>
      </c>
      <c r="B59" s="4"/>
      <c r="C59" s="37">
        <v>0</v>
      </c>
      <c r="D59" s="5"/>
      <c r="E59" s="37">
        <v>0</v>
      </c>
      <c r="F59" s="5"/>
      <c r="G59" s="37">
        <v>0</v>
      </c>
      <c r="H59" s="5"/>
      <c r="I59" s="37">
        <v>0</v>
      </c>
    </row>
    <row r="60" spans="1:9" s="1" customFormat="1" ht="13.5" hidden="1">
      <c r="A60" s="4" t="s">
        <v>71</v>
      </c>
      <c r="B60" s="4"/>
      <c r="C60" s="37">
        <v>0</v>
      </c>
      <c r="D60" s="5"/>
      <c r="E60" s="37">
        <v>0</v>
      </c>
      <c r="F60" s="5"/>
      <c r="G60" s="37">
        <v>0</v>
      </c>
      <c r="H60" s="5"/>
      <c r="I60" s="37">
        <v>0</v>
      </c>
    </row>
    <row r="61" spans="1:9" s="1" customFormat="1" ht="13.5" hidden="1">
      <c r="A61" s="4" t="s">
        <v>72</v>
      </c>
      <c r="B61" s="4"/>
      <c r="C61" s="37">
        <v>0</v>
      </c>
      <c r="D61" s="5"/>
      <c r="E61" s="37">
        <v>0</v>
      </c>
      <c r="F61" s="5"/>
      <c r="G61" s="37">
        <v>0</v>
      </c>
      <c r="H61" s="5"/>
      <c r="I61" s="37">
        <v>0</v>
      </c>
    </row>
    <row r="62" spans="1:9" s="1" customFormat="1" ht="13.5" hidden="1">
      <c r="A62" s="4" t="s">
        <v>68</v>
      </c>
      <c r="B62" s="4"/>
      <c r="C62" s="37">
        <v>0</v>
      </c>
      <c r="D62" s="5"/>
      <c r="E62" s="37">
        <v>0</v>
      </c>
      <c r="F62" s="5"/>
      <c r="G62" s="37">
        <v>0</v>
      </c>
      <c r="H62" s="5"/>
      <c r="I62" s="37">
        <v>0</v>
      </c>
    </row>
    <row r="63" spans="1:9" s="1" customFormat="1" ht="13.5" hidden="1">
      <c r="A63" s="4" t="s">
        <v>57</v>
      </c>
      <c r="B63" s="4"/>
      <c r="C63" s="37">
        <v>0</v>
      </c>
      <c r="D63" s="5"/>
      <c r="E63" s="37">
        <v>0</v>
      </c>
      <c r="F63" s="5"/>
      <c r="G63" s="37">
        <v>0</v>
      </c>
      <c r="H63" s="5"/>
      <c r="I63" s="37">
        <v>0</v>
      </c>
    </row>
    <row r="64" spans="1:9" s="1" customFormat="1" ht="13.5" hidden="1">
      <c r="A64" s="4" t="s">
        <v>67</v>
      </c>
      <c r="B64" s="4"/>
      <c r="C64" s="37">
        <v>0</v>
      </c>
      <c r="D64" s="5"/>
      <c r="E64" s="37">
        <v>0</v>
      </c>
      <c r="F64" s="5"/>
      <c r="G64" s="37">
        <v>0</v>
      </c>
      <c r="H64" s="5"/>
      <c r="I64" s="37">
        <v>0</v>
      </c>
    </row>
    <row r="65" spans="1:9" s="1" customFormat="1" ht="13.5">
      <c r="A65" s="4"/>
      <c r="B65" s="4"/>
      <c r="C65"/>
      <c r="D65"/>
      <c r="E65"/>
      <c r="F65"/>
      <c r="G65"/>
      <c r="H65"/>
      <c r="I65"/>
    </row>
    <row r="66" spans="1:9" s="1" customFormat="1" ht="13.5">
      <c r="A66" s="4" t="s">
        <v>179</v>
      </c>
      <c r="B66" s="4"/>
      <c r="C66" s="34">
        <f>SUM(C53:C64)</f>
        <v>-5033687</v>
      </c>
      <c r="D66" s="5"/>
      <c r="E66" s="34">
        <v>-5057344</v>
      </c>
      <c r="F66" s="5"/>
      <c r="G66" s="34">
        <f>SUM(G52:G64)</f>
        <v>-5984344</v>
      </c>
      <c r="H66" s="5"/>
      <c r="I66" s="34">
        <f>SUM(I52:I64)</f>
        <v>-5929393</v>
      </c>
    </row>
    <row r="67" spans="1:9" s="1" customFormat="1" ht="13.5">
      <c r="A67" s="4"/>
      <c r="B67" s="4"/>
      <c r="C67" s="37"/>
      <c r="D67" s="5"/>
      <c r="E67" s="37"/>
      <c r="F67" s="5"/>
      <c r="G67" s="37"/>
      <c r="H67" s="5"/>
      <c r="I67" s="37"/>
    </row>
    <row r="68" spans="1:9" s="1" customFormat="1" ht="13.5" hidden="1">
      <c r="A68" s="4" t="s">
        <v>179</v>
      </c>
      <c r="B68" s="4"/>
      <c r="C68" s="37">
        <f>+C39+C66</f>
        <v>-5033687</v>
      </c>
      <c r="D68" s="5"/>
      <c r="E68" s="37">
        <v>-5057344</v>
      </c>
      <c r="F68" s="5"/>
      <c r="G68" s="37">
        <f>+G39+G66</f>
        <v>-5984344</v>
      </c>
      <c r="H68" s="5"/>
      <c r="I68" s="37">
        <f>+I39+I66</f>
        <v>-5929393</v>
      </c>
    </row>
    <row r="69" spans="1:9" s="1" customFormat="1" ht="13.5">
      <c r="A69" s="4" t="s">
        <v>181</v>
      </c>
      <c r="B69" s="4"/>
      <c r="C69" s="37"/>
      <c r="D69" s="5"/>
      <c r="E69" s="37"/>
      <c r="F69" s="5"/>
      <c r="G69" s="37"/>
      <c r="H69" s="5"/>
      <c r="I69" s="37"/>
    </row>
    <row r="70" spans="1:9" s="1" customFormat="1" ht="13.5">
      <c r="A70" s="4" t="s">
        <v>28</v>
      </c>
      <c r="B70" s="4"/>
      <c r="C70" s="37">
        <f>+C32+C68</f>
        <v>478876</v>
      </c>
      <c r="D70" s="5"/>
      <c r="E70" s="37">
        <v>131989</v>
      </c>
      <c r="F70" s="5"/>
      <c r="G70" s="37">
        <f>+G32+G68</f>
        <v>454546</v>
      </c>
      <c r="H70" s="5"/>
      <c r="I70" s="37">
        <f>+I32+I68</f>
        <v>-663393</v>
      </c>
    </row>
    <row r="71" spans="1:9" s="1" customFormat="1" ht="13.5">
      <c r="A71" s="4"/>
      <c r="B71" s="4"/>
      <c r="C71" s="37"/>
      <c r="D71" s="5"/>
      <c r="E71" s="37"/>
      <c r="F71" s="5"/>
      <c r="G71" s="37"/>
      <c r="H71" s="5"/>
      <c r="I71" s="37"/>
    </row>
    <row r="72" spans="1:9" s="1" customFormat="1" ht="14.25" thickBot="1">
      <c r="A72" s="4" t="s">
        <v>21</v>
      </c>
      <c r="B72" s="4"/>
      <c r="C72" s="45">
        <f>+C10+C70</f>
        <v>2863061</v>
      </c>
      <c r="D72" s="8"/>
      <c r="E72" s="45">
        <v>3268257</v>
      </c>
      <c r="F72" s="8"/>
      <c r="G72" s="45">
        <f>+G10+G70</f>
        <v>3317607</v>
      </c>
      <c r="H72" s="8"/>
      <c r="I72" s="45">
        <f>+I10+I70</f>
        <v>2654214</v>
      </c>
    </row>
    <row r="73" spans="1:9" s="1" customFormat="1" ht="14.25" thickTop="1">
      <c r="A73" s="4"/>
      <c r="B73" s="4"/>
      <c r="C73" s="10"/>
      <c r="D73" s="9"/>
      <c r="E73" s="10"/>
      <c r="F73" s="9"/>
      <c r="G73" s="10"/>
      <c r="H73" s="9"/>
      <c r="I73" s="10"/>
    </row>
    <row r="74" spans="1:9" s="1" customFormat="1" ht="13.5">
      <c r="A74" s="4" t="s">
        <v>24</v>
      </c>
      <c r="B74" s="4"/>
      <c r="C74" s="46">
        <f>+C29/365</f>
        <v>4632.904109589041</v>
      </c>
      <c r="D74" s="8"/>
      <c r="E74" s="46">
        <f>+E29/365</f>
        <v>7494.978082191781</v>
      </c>
      <c r="F74" s="8"/>
      <c r="G74" s="46">
        <f>+G29/365</f>
        <v>4152.38904109589</v>
      </c>
      <c r="H74" s="8"/>
      <c r="I74" s="46">
        <f>+I29/365</f>
        <v>7326.027397260274</v>
      </c>
    </row>
    <row r="75" spans="1:9" s="1" customFormat="1" ht="13.5">
      <c r="A75" s="4"/>
      <c r="B75" s="4"/>
      <c r="C75" s="10"/>
      <c r="D75" s="9"/>
      <c r="E75" s="10"/>
      <c r="F75" s="9"/>
      <c r="G75" s="10"/>
      <c r="H75" s="9"/>
      <c r="I75" s="10"/>
    </row>
    <row r="76" spans="1:9" s="1" customFormat="1" ht="13.5">
      <c r="A76" s="4" t="s">
        <v>22</v>
      </c>
      <c r="B76" s="4"/>
      <c r="C76" s="10"/>
      <c r="D76" s="9"/>
      <c r="E76" s="10"/>
      <c r="F76" s="9"/>
      <c r="G76" s="10"/>
      <c r="H76" s="9"/>
      <c r="I76" s="10"/>
    </row>
    <row r="77" spans="1:9" s="1" customFormat="1" ht="13.5">
      <c r="A77" s="4" t="s">
        <v>23</v>
      </c>
      <c r="B77" s="4"/>
      <c r="C77" s="35">
        <f>+C72/C74</f>
        <v>617.9840834767388</v>
      </c>
      <c r="D77" s="26"/>
      <c r="E77" s="35">
        <v>436.05958071651264</v>
      </c>
      <c r="F77" s="26"/>
      <c r="G77" s="35">
        <f>+G72/G74</f>
        <v>798.963432175041</v>
      </c>
      <c r="H77" s="26"/>
      <c r="I77" s="35">
        <f>+I72/I74</f>
        <v>362.29921839940164</v>
      </c>
    </row>
    <row r="78" spans="1:9" s="1" customFormat="1" ht="13.5">
      <c r="A78" s="4"/>
      <c r="B78" s="4"/>
      <c r="C78" s="10"/>
      <c r="D78" s="9"/>
      <c r="E78" s="10"/>
      <c r="F78" s="9"/>
      <c r="G78" s="10"/>
      <c r="H78" s="9"/>
      <c r="I78" s="10"/>
    </row>
    <row r="79" spans="1:9" s="1" customFormat="1" ht="13.5">
      <c r="A79" s="4" t="s">
        <v>180</v>
      </c>
      <c r="B79" s="4"/>
      <c r="C79" s="39">
        <f>+C13/-C55</f>
        <v>1.567579597485347</v>
      </c>
      <c r="D79" s="9"/>
      <c r="E79" s="39">
        <v>1.6855719070007085</v>
      </c>
      <c r="G79" s="39">
        <f>+G13/-G55</f>
        <v>1.7098693659804391</v>
      </c>
      <c r="I79" s="39">
        <f>+I13/-I55</f>
        <v>1.7357128195220903</v>
      </c>
    </row>
    <row r="80" spans="1:9" s="1" customFormat="1" ht="13.5" hidden="1">
      <c r="A80" s="4"/>
      <c r="B80" s="4"/>
      <c r="C80" s="9"/>
      <c r="D80" s="9"/>
      <c r="E80" s="9"/>
      <c r="F80" s="9"/>
      <c r="G80" s="9"/>
      <c r="H80" s="9"/>
      <c r="I80" s="9"/>
    </row>
    <row r="81" spans="1:9" s="1" customFormat="1" ht="13.5" hidden="1">
      <c r="A81" s="4" t="s">
        <v>60</v>
      </c>
      <c r="B81" s="4"/>
      <c r="C81" s="9"/>
      <c r="D81" s="9"/>
      <c r="E81" s="9"/>
      <c r="F81" s="9"/>
      <c r="G81" s="9"/>
      <c r="H81" s="9"/>
      <c r="I81" s="9"/>
    </row>
    <row r="82" spans="1:9" s="1" customFormat="1" ht="13.5" hidden="1">
      <c r="A82" s="4" t="s">
        <v>61</v>
      </c>
      <c r="B82" s="4"/>
      <c r="C82" s="8">
        <v>7572530</v>
      </c>
      <c r="D82" s="9"/>
      <c r="E82" s="9"/>
      <c r="F82" s="9"/>
      <c r="G82" s="9"/>
      <c r="H82" s="9"/>
      <c r="I82" s="9"/>
    </row>
    <row r="83" spans="1:9" s="1" customFormat="1" ht="15" hidden="1">
      <c r="A83" s="4" t="s">
        <v>62</v>
      </c>
      <c r="B83" s="4"/>
      <c r="C83" s="40">
        <v>-894274</v>
      </c>
      <c r="D83" s="9"/>
      <c r="E83" s="9"/>
      <c r="F83" s="9"/>
      <c r="G83" s="9"/>
      <c r="H83" s="9"/>
      <c r="I83" s="9"/>
    </row>
    <row r="84" spans="1:9" s="1" customFormat="1" ht="13.5" hidden="1">
      <c r="A84" s="4" t="s">
        <v>63</v>
      </c>
      <c r="B84" s="4"/>
      <c r="C84" s="9">
        <f>SUM(C82:C83)</f>
        <v>6678256</v>
      </c>
      <c r="D84" s="9"/>
      <c r="E84" s="9"/>
      <c r="F84" s="9"/>
      <c r="G84" s="9"/>
      <c r="H84" s="9"/>
      <c r="I84" s="9"/>
    </row>
    <row r="85" spans="1:9" s="1" customFormat="1" ht="15" hidden="1">
      <c r="A85" s="4" t="s">
        <v>64</v>
      </c>
      <c r="B85" s="4"/>
      <c r="C85" s="40">
        <v>0</v>
      </c>
      <c r="D85" s="9"/>
      <c r="E85" s="9"/>
      <c r="F85" s="9"/>
      <c r="G85" s="9"/>
      <c r="H85" s="9"/>
      <c r="I85" s="9"/>
    </row>
    <row r="86" spans="1:9" s="1" customFormat="1" ht="15" hidden="1">
      <c r="A86" s="4" t="s">
        <v>65</v>
      </c>
      <c r="B86" s="4"/>
      <c r="C86" s="41">
        <f>SUM(C84:C85)</f>
        <v>6678256</v>
      </c>
      <c r="D86" s="9"/>
      <c r="E86" s="9"/>
      <c r="F86" s="9"/>
      <c r="G86" s="9"/>
      <c r="H86" s="9"/>
      <c r="I86" s="9"/>
    </row>
    <row r="87" spans="1:9" s="1" customFormat="1" ht="13.5" hidden="1">
      <c r="A87" s="4"/>
      <c r="B87" s="4"/>
      <c r="C87" s="9"/>
      <c r="D87" s="9"/>
      <c r="E87" s="9"/>
      <c r="F87" s="9"/>
      <c r="G87" s="9"/>
      <c r="H87" s="9"/>
      <c r="I87" s="9"/>
    </row>
    <row r="88" spans="1:9" s="1" customFormat="1" ht="13.5">
      <c r="A88" s="4"/>
      <c r="B88" s="4"/>
      <c r="C88" s="9"/>
      <c r="D88" s="9"/>
      <c r="E88" s="9"/>
      <c r="F88" s="9"/>
      <c r="G88" s="9"/>
      <c r="H88" s="9"/>
      <c r="I88" s="9"/>
    </row>
    <row r="89" spans="1:9" s="1" customFormat="1" ht="13.5">
      <c r="A89" s="4"/>
      <c r="B89" s="4"/>
      <c r="C89" s="9"/>
      <c r="D89" s="9"/>
      <c r="E89" s="9"/>
      <c r="F89" s="9"/>
      <c r="G89" s="9"/>
      <c r="H89" s="9"/>
      <c r="I89" s="9"/>
    </row>
    <row r="90" spans="1:9" s="1" customFormat="1" ht="13.5">
      <c r="A90" s="4"/>
      <c r="B90" s="4"/>
      <c r="C90" s="9"/>
      <c r="D90" s="9"/>
      <c r="E90" s="9"/>
      <c r="F90" s="9"/>
      <c r="G90" s="9"/>
      <c r="H90" s="9"/>
      <c r="I90" s="9"/>
    </row>
    <row r="91" spans="1:9" s="1" customFormat="1" ht="13.5">
      <c r="A91" s="4"/>
      <c r="B91" s="4"/>
      <c r="C91" s="9"/>
      <c r="D91" s="9"/>
      <c r="E91" s="9"/>
      <c r="F91" s="9"/>
      <c r="G91" s="9"/>
      <c r="H91" s="9"/>
      <c r="I91" s="9"/>
    </row>
    <row r="92" spans="1:9" s="1" customFormat="1" ht="13.5">
      <c r="A92" s="4"/>
      <c r="B92" s="4"/>
      <c r="C92" s="9"/>
      <c r="D92" s="9"/>
      <c r="E92" s="9"/>
      <c r="F92" s="9"/>
      <c r="G92" s="9"/>
      <c r="H92" s="9"/>
      <c r="I92" s="9"/>
    </row>
    <row r="93" spans="1:9" s="1" customFormat="1" ht="13.5">
      <c r="A93" s="4"/>
      <c r="B93" s="4"/>
      <c r="C93" s="9"/>
      <c r="D93" s="9"/>
      <c r="E93" s="9"/>
      <c r="F93" s="9"/>
      <c r="G93" s="9"/>
      <c r="H93" s="9"/>
      <c r="I93" s="9"/>
    </row>
    <row r="94" spans="1:9" s="1" customFormat="1" ht="13.5">
      <c r="A94" s="4"/>
      <c r="B94" s="4"/>
      <c r="C94" s="9"/>
      <c r="D94" s="9"/>
      <c r="E94" s="9"/>
      <c r="F94" s="9"/>
      <c r="G94" s="9"/>
      <c r="H94" s="9"/>
      <c r="I94" s="9"/>
    </row>
    <row r="95" spans="1:9" s="1" customFormat="1" ht="13.5">
      <c r="A95" s="4"/>
      <c r="B95" s="4"/>
      <c r="C95" s="9"/>
      <c r="D95" s="9"/>
      <c r="E95" s="9"/>
      <c r="F95" s="9"/>
      <c r="G95" s="9"/>
      <c r="H95" s="9"/>
      <c r="I95" s="9"/>
    </row>
    <row r="96" spans="1:9" s="1" customFormat="1" ht="13.5">
      <c r="A96" s="4"/>
      <c r="B96" s="4"/>
      <c r="C96" s="9"/>
      <c r="D96" s="9"/>
      <c r="E96" s="9"/>
      <c r="F96" s="9"/>
      <c r="G96" s="9"/>
      <c r="H96" s="9"/>
      <c r="I96" s="9"/>
    </row>
    <row r="97" spans="1:9" s="1" customFormat="1" ht="13.5">
      <c r="A97" s="6"/>
      <c r="B97" s="4"/>
      <c r="C97" s="9"/>
      <c r="D97" s="9"/>
      <c r="E97" s="9"/>
      <c r="F97" s="9"/>
      <c r="G97" s="9"/>
      <c r="H97" s="9"/>
      <c r="I97" s="9"/>
    </row>
    <row r="98" spans="1:9" s="1" customFormat="1" ht="13.5">
      <c r="A98" s="4"/>
      <c r="B98" s="4"/>
      <c r="C98" s="9"/>
      <c r="D98" s="9"/>
      <c r="E98" s="9"/>
      <c r="F98" s="9"/>
      <c r="G98" s="9"/>
      <c r="H98" s="9"/>
      <c r="I98" s="9"/>
    </row>
    <row r="99" spans="1:9" s="1" customFormat="1" ht="13.5">
      <c r="A99" s="4"/>
      <c r="B99" s="4"/>
      <c r="C99" s="9"/>
      <c r="D99" s="9"/>
      <c r="E99" s="9"/>
      <c r="F99" s="9"/>
      <c r="G99" s="9"/>
      <c r="H99" s="9"/>
      <c r="I99" s="9"/>
    </row>
    <row r="100" spans="1:9" s="1" customFormat="1" ht="13.5">
      <c r="A100" s="4"/>
      <c r="B100" s="4"/>
      <c r="C100" s="9"/>
      <c r="D100" s="9"/>
      <c r="E100" s="9"/>
      <c r="F100" s="9"/>
      <c r="G100" s="9"/>
      <c r="H100" s="9"/>
      <c r="I100" s="9"/>
    </row>
    <row r="101" spans="1:9" s="1" customFormat="1" ht="13.5">
      <c r="A101" s="4"/>
      <c r="B101" s="4"/>
      <c r="C101" s="9"/>
      <c r="D101" s="9"/>
      <c r="E101" s="9"/>
      <c r="F101" s="9"/>
      <c r="G101" s="9"/>
      <c r="H101" s="9"/>
      <c r="I101" s="9"/>
    </row>
    <row r="102" spans="1:9" s="1" customFormat="1" ht="13.5">
      <c r="A102" s="4"/>
      <c r="B102" s="4"/>
      <c r="C102" s="9"/>
      <c r="D102" s="9"/>
      <c r="E102" s="9"/>
      <c r="F102" s="9"/>
      <c r="G102" s="9"/>
      <c r="H102" s="9"/>
      <c r="I102" s="9"/>
    </row>
    <row r="103" spans="1:9" s="1" customFormat="1" ht="13.5">
      <c r="A103" s="4"/>
      <c r="B103" s="4"/>
      <c r="C103" s="9"/>
      <c r="D103" s="9"/>
      <c r="E103" s="9"/>
      <c r="F103" s="10"/>
      <c r="G103" s="9"/>
      <c r="H103" s="10"/>
      <c r="I103" s="9"/>
    </row>
    <row r="104" spans="1:9" s="1" customFormat="1" ht="13.5">
      <c r="A104" s="4"/>
      <c r="B104" s="4"/>
      <c r="C104" s="9"/>
      <c r="D104" s="9"/>
      <c r="E104" s="9"/>
      <c r="F104" s="10"/>
      <c r="G104" s="9"/>
      <c r="H104" s="10"/>
      <c r="I104" s="9"/>
    </row>
    <row r="105" spans="1:9" s="1" customFormat="1" ht="13.5">
      <c r="A105" s="4"/>
      <c r="B105" s="4"/>
      <c r="C105" s="9"/>
      <c r="D105" s="9"/>
      <c r="E105" s="9"/>
      <c r="F105" s="10"/>
      <c r="G105" s="9"/>
      <c r="H105" s="10"/>
      <c r="I105" s="9"/>
    </row>
    <row r="106" spans="1:9" s="1" customFormat="1" ht="13.5">
      <c r="A106" s="6"/>
      <c r="B106" s="4"/>
      <c r="C106" s="9"/>
      <c r="D106" s="9"/>
      <c r="E106" s="9"/>
      <c r="F106" s="10"/>
      <c r="G106" s="9"/>
      <c r="H106" s="10"/>
      <c r="I106" s="9"/>
    </row>
    <row r="107" spans="1:9" s="1" customFormat="1" ht="13.5">
      <c r="A107" s="4"/>
      <c r="B107" s="4"/>
      <c r="C107" s="9"/>
      <c r="D107" s="9"/>
      <c r="E107" s="9"/>
      <c r="F107" s="10"/>
      <c r="G107" s="9"/>
      <c r="H107" s="10"/>
      <c r="I107" s="9"/>
    </row>
    <row r="108" spans="1:9" s="1" customFormat="1" ht="13.5">
      <c r="A108" s="4"/>
      <c r="B108" s="4"/>
      <c r="C108" s="9"/>
      <c r="D108" s="9"/>
      <c r="E108" s="9"/>
      <c r="F108" s="10"/>
      <c r="G108" s="9"/>
      <c r="H108" s="10"/>
      <c r="I108" s="9"/>
    </row>
    <row r="109" spans="1:9" s="1" customFormat="1" ht="3.75" customHeight="1">
      <c r="A109" s="6"/>
      <c r="B109" s="4"/>
      <c r="C109" s="9"/>
      <c r="D109" s="9"/>
      <c r="E109" s="12"/>
      <c r="F109" s="9"/>
      <c r="G109" s="12"/>
      <c r="H109" s="9"/>
      <c r="I109" s="12"/>
    </row>
    <row r="110" spans="1:9" s="1" customFormat="1" ht="13.5">
      <c r="A110" s="13"/>
      <c r="B110" s="13"/>
      <c r="C110" s="8"/>
      <c r="D110" s="8"/>
      <c r="E110" s="8"/>
      <c r="F110" s="14"/>
      <c r="G110" s="8"/>
      <c r="H110" s="14"/>
      <c r="I110" s="8"/>
    </row>
    <row r="111" spans="1:9" s="1" customFormat="1" ht="13.5">
      <c r="A111" s="13"/>
      <c r="B111" s="13"/>
      <c r="C111" s="8"/>
      <c r="D111" s="8"/>
      <c r="E111" s="8"/>
      <c r="F111" s="14"/>
      <c r="G111" s="8"/>
      <c r="H111" s="14"/>
      <c r="I111" s="8"/>
    </row>
    <row r="112" spans="1:9" s="1" customFormat="1" ht="13.5">
      <c r="A112" s="13"/>
      <c r="B112" s="13"/>
      <c r="C112" s="8"/>
      <c r="D112" s="8"/>
      <c r="E112" s="8"/>
      <c r="F112" s="14"/>
      <c r="G112" s="8"/>
      <c r="H112" s="14"/>
      <c r="I112" s="8"/>
    </row>
    <row r="113" spans="1:9" s="1" customFormat="1" ht="13.5">
      <c r="A113" s="13"/>
      <c r="B113" s="13"/>
      <c r="C113" s="8"/>
      <c r="D113" s="8"/>
      <c r="E113" s="8"/>
      <c r="F113" s="14"/>
      <c r="G113" s="8"/>
      <c r="H113" s="14"/>
      <c r="I113" s="8"/>
    </row>
    <row r="114" spans="1:9" s="1" customFormat="1" ht="13.5">
      <c r="A114" s="13"/>
      <c r="B114" s="13"/>
      <c r="C114" s="8"/>
      <c r="D114" s="8"/>
      <c r="E114" s="8"/>
      <c r="F114" s="14"/>
      <c r="G114" s="8"/>
      <c r="H114" s="14"/>
      <c r="I114" s="8"/>
    </row>
    <row r="115" spans="1:9" s="1" customFormat="1" ht="13.5">
      <c r="A115" s="13"/>
      <c r="B115" s="13"/>
      <c r="C115" s="8"/>
      <c r="D115" s="8"/>
      <c r="E115" s="8"/>
      <c r="F115" s="14"/>
      <c r="G115" s="8"/>
      <c r="H115" s="14"/>
      <c r="I115" s="8"/>
    </row>
    <row r="116" spans="1:9" s="1" customFormat="1" ht="15" customHeight="1">
      <c r="A116" s="13"/>
      <c r="B116" s="13"/>
      <c r="C116" s="8"/>
      <c r="D116" s="8"/>
      <c r="E116" s="8"/>
      <c r="F116" s="14"/>
      <c r="G116" s="8"/>
      <c r="H116" s="14"/>
      <c r="I116" s="8"/>
    </row>
    <row r="117" spans="1:9" s="1" customFormat="1" ht="13.5">
      <c r="A117" s="13"/>
      <c r="B117" s="13"/>
      <c r="C117" s="8"/>
      <c r="D117" s="8"/>
      <c r="E117" s="8"/>
      <c r="F117" s="14"/>
      <c r="G117" s="8"/>
      <c r="H117" s="14"/>
      <c r="I117" s="8"/>
    </row>
    <row r="118" spans="1:9" s="1" customFormat="1" ht="13.5">
      <c r="A118" s="13"/>
      <c r="B118" s="13"/>
      <c r="C118" s="8"/>
      <c r="D118" s="8"/>
      <c r="E118" s="8"/>
      <c r="F118" s="14"/>
      <c r="G118" s="8"/>
      <c r="H118" s="14"/>
      <c r="I118" s="8"/>
    </row>
    <row r="119" spans="1:9" s="1" customFormat="1" ht="13.5">
      <c r="A119" s="13"/>
      <c r="B119" s="13"/>
      <c r="C119" s="8"/>
      <c r="D119" s="8"/>
      <c r="E119" s="8"/>
      <c r="F119" s="14"/>
      <c r="G119" s="8"/>
      <c r="H119" s="14"/>
      <c r="I119" s="8"/>
    </row>
    <row r="120" spans="1:9" s="1" customFormat="1" ht="13.5">
      <c r="A120" s="13"/>
      <c r="B120" s="13"/>
      <c r="C120" s="8"/>
      <c r="D120" s="8"/>
      <c r="E120" s="8"/>
      <c r="F120" s="14"/>
      <c r="G120" s="8"/>
      <c r="H120" s="14"/>
      <c r="I120" s="8"/>
    </row>
    <row r="121" spans="1:9" s="1" customFormat="1" ht="13.5">
      <c r="A121" s="13"/>
      <c r="B121" s="13"/>
      <c r="C121" s="8"/>
      <c r="D121" s="8"/>
      <c r="E121" s="8"/>
      <c r="F121" s="14"/>
      <c r="G121" s="8"/>
      <c r="H121" s="14"/>
      <c r="I121" s="8"/>
    </row>
    <row r="122" spans="1:9" s="1" customFormat="1" ht="12" customHeight="1">
      <c r="A122" s="13"/>
      <c r="B122" s="13"/>
      <c r="C122" s="8"/>
      <c r="D122" s="8"/>
      <c r="E122" s="8"/>
      <c r="F122" s="14"/>
      <c r="G122" s="8"/>
      <c r="H122" s="14"/>
      <c r="I122" s="8"/>
    </row>
    <row r="123" spans="1:9" s="1" customFormat="1" ht="13.5">
      <c r="A123" s="13"/>
      <c r="B123" s="13"/>
      <c r="C123" s="8"/>
      <c r="D123" s="8"/>
      <c r="E123" s="8"/>
      <c r="F123" s="14"/>
      <c r="G123" s="8"/>
      <c r="H123" s="14"/>
      <c r="I123" s="8"/>
    </row>
    <row r="124" spans="1:9" s="1" customFormat="1" ht="13.5">
      <c r="A124" s="13"/>
      <c r="B124" s="13"/>
      <c r="C124" s="8"/>
      <c r="D124" s="8"/>
      <c r="E124" s="8"/>
      <c r="F124" s="14"/>
      <c r="G124" s="8"/>
      <c r="H124" s="14"/>
      <c r="I124" s="8"/>
    </row>
    <row r="125" spans="1:9" s="1" customFormat="1" ht="13.5" customHeight="1">
      <c r="A125" s="13"/>
      <c r="B125" s="13"/>
      <c r="C125" s="8"/>
      <c r="D125" s="8"/>
      <c r="E125" s="8"/>
      <c r="F125" s="14"/>
      <c r="G125" s="8"/>
      <c r="H125" s="14"/>
      <c r="I125" s="8"/>
    </row>
    <row r="126" spans="1:9" s="1" customFormat="1" ht="13.5">
      <c r="A126" s="13"/>
      <c r="B126" s="13"/>
      <c r="C126" s="8"/>
      <c r="D126" s="8"/>
      <c r="E126" s="8"/>
      <c r="F126" s="14"/>
      <c r="G126" s="8"/>
      <c r="H126" s="14"/>
      <c r="I126" s="8"/>
    </row>
    <row r="127" spans="1:9" s="1" customFormat="1" ht="15" customHeight="1">
      <c r="A127" s="13"/>
      <c r="B127" s="13"/>
      <c r="C127" s="8"/>
      <c r="D127" s="8"/>
      <c r="E127" s="8"/>
      <c r="F127" s="14"/>
      <c r="G127" s="8"/>
      <c r="H127" s="14"/>
      <c r="I127" s="8"/>
    </row>
    <row r="129" spans="1:7" s="1" customFormat="1" ht="13.5">
      <c r="A129" s="4"/>
      <c r="G129" s="15"/>
    </row>
    <row r="130" spans="1:7" s="1" customFormat="1" ht="13.5">
      <c r="A130" s="4"/>
      <c r="G130" s="15"/>
    </row>
  </sheetData>
  <sheetProtection/>
  <mergeCells count="3">
    <mergeCell ref="A1:I1"/>
    <mergeCell ref="A2:I2"/>
    <mergeCell ref="A3:I3"/>
  </mergeCells>
  <printOptions horizontalCentered="1"/>
  <pageMargins left="0.5" right="0.5" top="0.5" bottom="0.4" header="0.4" footer="0.3"/>
  <pageSetup fitToHeight="2" horizontalDpi="600" verticalDpi="600" orientation="portrait" pageOrder="overThenDown" paperSize="226" scale="79" r:id="rId2"/>
  <headerFooter>
    <oddHeader>&amp;C
</oddHeader>
  </headerFooter>
  <ignoredErrors>
    <ignoredError sqref="D27 I77 G77 D22:D2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15" sqref="C15"/>
    </sheetView>
  </sheetViews>
  <sheetFormatPr defaultColWidth="9.00390625" defaultRowHeight="12.75"/>
  <cols>
    <col min="1" max="1" width="23.875" style="0" customWidth="1"/>
    <col min="2" max="2" width="1.625" style="0" customWidth="1"/>
    <col min="3" max="3" width="33.625" style="0" customWidth="1"/>
    <col min="4" max="4" width="1.625" style="0" customWidth="1"/>
    <col min="5" max="8" width="15.625" style="0" customWidth="1"/>
  </cols>
  <sheetData>
    <row r="1" spans="1:9" ht="23.25">
      <c r="A1" s="248"/>
      <c r="B1" s="51"/>
      <c r="C1" s="250" t="s">
        <v>115</v>
      </c>
      <c r="D1" s="250"/>
      <c r="E1" s="250"/>
      <c r="F1" s="250"/>
      <c r="G1" s="250"/>
      <c r="H1" s="250"/>
      <c r="I1" s="53"/>
    </row>
    <row r="2" spans="1:9" ht="15">
      <c r="A2" s="248"/>
      <c r="B2" s="51"/>
      <c r="C2" s="251" t="s">
        <v>73</v>
      </c>
      <c r="D2" s="252"/>
      <c r="E2" s="252"/>
      <c r="F2" s="252"/>
      <c r="G2" s="252"/>
      <c r="H2" s="252"/>
      <c r="I2" s="53"/>
    </row>
    <row r="3" spans="1:9" ht="15">
      <c r="A3" s="248"/>
      <c r="B3" s="51"/>
      <c r="C3" s="51"/>
      <c r="D3" s="51"/>
      <c r="E3" s="52"/>
      <c r="F3" s="53"/>
      <c r="G3" s="54"/>
      <c r="H3" s="54"/>
      <c r="I3" s="53"/>
    </row>
    <row r="4" spans="1:9" ht="15.75" thickBot="1">
      <c r="A4" s="249"/>
      <c r="B4" s="55"/>
      <c r="C4" s="55"/>
      <c r="D4" s="55"/>
      <c r="E4" s="55"/>
      <c r="F4" s="56"/>
      <c r="G4" s="56"/>
      <c r="H4" s="56"/>
      <c r="I4" s="82"/>
    </row>
    <row r="5" spans="1:9" ht="15">
      <c r="A5" s="57"/>
      <c r="B5" s="58"/>
      <c r="C5" s="51"/>
      <c r="D5" s="51"/>
      <c r="E5" s="51"/>
      <c r="F5" s="59"/>
      <c r="G5" s="59"/>
      <c r="H5" s="59"/>
      <c r="I5" s="82"/>
    </row>
    <row r="6" spans="1:9" ht="15">
      <c r="A6" s="253" t="s">
        <v>74</v>
      </c>
      <c r="B6" s="60"/>
      <c r="C6" s="61" t="s">
        <v>128</v>
      </c>
      <c r="D6" s="62"/>
      <c r="E6" s="63"/>
      <c r="F6" s="62"/>
      <c r="G6" s="62"/>
      <c r="H6" s="63"/>
      <c r="I6" s="51"/>
    </row>
    <row r="7" spans="1:9" ht="21.75" customHeight="1">
      <c r="A7" s="253"/>
      <c r="B7" s="64"/>
      <c r="C7" s="65"/>
      <c r="D7" s="66"/>
      <c r="E7" s="67" t="s">
        <v>0</v>
      </c>
      <c r="F7" s="68" t="s">
        <v>1</v>
      </c>
      <c r="G7" s="67" t="s">
        <v>2</v>
      </c>
      <c r="H7" s="68" t="s">
        <v>1</v>
      </c>
      <c r="I7" s="51"/>
    </row>
    <row r="8" spans="1:9" ht="21" customHeight="1">
      <c r="A8" s="254" t="s">
        <v>76</v>
      </c>
      <c r="B8" s="64"/>
      <c r="C8" s="65" t="s">
        <v>77</v>
      </c>
      <c r="D8" s="69"/>
      <c r="E8" s="70" t="s">
        <v>129</v>
      </c>
      <c r="F8" s="70" t="s">
        <v>148</v>
      </c>
      <c r="G8" s="70" t="s">
        <v>148</v>
      </c>
      <c r="H8" s="70" t="s">
        <v>215</v>
      </c>
      <c r="I8" s="51"/>
    </row>
    <row r="9" spans="1:9" ht="12.75">
      <c r="A9" s="254"/>
      <c r="B9" s="83"/>
      <c r="C9" s="72" t="s">
        <v>116</v>
      </c>
      <c r="D9" s="72"/>
      <c r="E9" s="72"/>
      <c r="F9" s="72"/>
      <c r="G9" s="72"/>
      <c r="H9" s="72"/>
      <c r="I9" s="53"/>
    </row>
    <row r="10" spans="1:9" ht="12.75">
      <c r="A10" s="254"/>
      <c r="B10" s="84"/>
      <c r="C10" s="72" t="s">
        <v>117</v>
      </c>
      <c r="D10" s="85"/>
      <c r="E10" s="86">
        <f>+Const!E37+'Program Magmt'!E35+Adm!E35</f>
        <v>809698</v>
      </c>
      <c r="F10" s="86">
        <f>+Const!G37+'Program Magmt'!G35+Adm!G35</f>
        <v>1614867</v>
      </c>
      <c r="G10" s="86">
        <f>Adm!I35+Const!I37+'Program Magmt'!I35</f>
        <v>778196</v>
      </c>
      <c r="H10" s="86">
        <f>Adm!K35+Const!K37+'Program Magmt'!K35</f>
        <v>1630400</v>
      </c>
      <c r="I10" s="53"/>
    </row>
    <row r="11" spans="1:9" ht="12.75">
      <c r="A11" s="254"/>
      <c r="B11" s="84"/>
      <c r="C11" s="72" t="s">
        <v>118</v>
      </c>
      <c r="D11" s="85"/>
      <c r="E11" s="87">
        <v>193605</v>
      </c>
      <c r="F11" s="87">
        <v>330400</v>
      </c>
      <c r="G11" s="87" t="e">
        <f>Adm!M39+Const!#REF!+'Program Magmt'!M40</f>
        <v>#REF!</v>
      </c>
      <c r="H11" s="87" t="e">
        <f>Adm!N39+Const!#REF!+'Program Magmt'!N40</f>
        <v>#REF!</v>
      </c>
      <c r="I11" s="53"/>
    </row>
    <row r="12" spans="1:9" ht="12.75">
      <c r="A12" s="254"/>
      <c r="B12" s="84"/>
      <c r="C12" s="72" t="s">
        <v>150</v>
      </c>
      <c r="D12" s="85"/>
      <c r="E12" s="87">
        <f>Adm!E40+Const!E43+'Program Magmt'!E41</f>
        <v>16950</v>
      </c>
      <c r="F12" s="87">
        <f>Adm!G40+Const!G43+'Program Magmt'!G41</f>
        <v>33150</v>
      </c>
      <c r="G12" s="87">
        <f>Adm!I40+Const!I43+'Program Magmt'!I41</f>
        <v>15525</v>
      </c>
      <c r="H12" s="87">
        <f>Adm!K40+Const!K43+'Program Magmt'!K41</f>
        <v>33150</v>
      </c>
      <c r="I12" s="53"/>
    </row>
    <row r="13" spans="1:9" ht="12.75">
      <c r="A13" s="254"/>
      <c r="B13" s="84"/>
      <c r="C13" s="72" t="s">
        <v>119</v>
      </c>
      <c r="D13" s="85"/>
      <c r="E13" s="72">
        <f>Adm!E45+Const!E51+'Program Magmt'!E49</f>
        <v>7738</v>
      </c>
      <c r="F13" s="72">
        <v>27000</v>
      </c>
      <c r="G13" s="72">
        <f>Adm!I47+Const!I51+'Program Magmt'!I49</f>
        <v>14600</v>
      </c>
      <c r="H13" s="72">
        <f>Adm!K45+Const!K51+'Program Magmt'!K46</f>
        <v>27500</v>
      </c>
      <c r="I13" s="53"/>
    </row>
    <row r="14" spans="1:9" ht="12.75">
      <c r="A14" s="254"/>
      <c r="B14" s="88"/>
      <c r="C14" s="89" t="s">
        <v>120</v>
      </c>
      <c r="D14" s="85"/>
      <c r="E14" s="72">
        <f>Adm!E81+Const!E81+'Program Magmt'!E60</f>
        <v>480591</v>
      </c>
      <c r="F14" s="72">
        <v>497050</v>
      </c>
      <c r="G14" s="72">
        <f>Adm!I81+Const!I81+'Program Magmt'!I60+'ROW Opr. '!I23</f>
        <v>406946</v>
      </c>
      <c r="H14" s="72">
        <f>Adm!K81+Const!K81+'Program Magmt'!K60+'ROW Opr. '!K23</f>
        <v>476050</v>
      </c>
      <c r="I14" s="53"/>
    </row>
    <row r="15" spans="1:9" ht="12.75">
      <c r="A15" s="254"/>
      <c r="B15" s="84"/>
      <c r="C15" s="72" t="s">
        <v>121</v>
      </c>
      <c r="D15" s="85"/>
      <c r="E15" s="90">
        <f>Adm!E87</f>
        <v>173237</v>
      </c>
      <c r="F15" s="90">
        <v>76000</v>
      </c>
      <c r="G15" s="90">
        <f>Adm!I87+'ROW Opr. '!I15+Const!I86</f>
        <v>75900</v>
      </c>
      <c r="H15" s="90">
        <f>Adm!K87+'ROW Opr. '!K15</f>
        <v>41000</v>
      </c>
      <c r="I15" s="53"/>
    </row>
    <row r="16" spans="1:9" ht="12.75">
      <c r="A16" s="254"/>
      <c r="B16" s="84"/>
      <c r="C16" s="72"/>
      <c r="D16" s="85"/>
      <c r="E16" s="72"/>
      <c r="F16" s="72"/>
      <c r="G16" s="72"/>
      <c r="H16" s="72"/>
      <c r="I16" s="53"/>
    </row>
    <row r="17" spans="1:9" ht="12.75">
      <c r="A17" s="254"/>
      <c r="B17" s="84"/>
      <c r="C17" s="72" t="s">
        <v>122</v>
      </c>
      <c r="D17" s="85"/>
      <c r="E17" s="91">
        <f>SUM(E10:E15)</f>
        <v>1681819</v>
      </c>
      <c r="F17" s="91">
        <f>SUM(F10:F15)</f>
        <v>2578467</v>
      </c>
      <c r="G17" s="91" t="e">
        <f>SUM(G10:G15)</f>
        <v>#REF!</v>
      </c>
      <c r="H17" s="91" t="e">
        <f>SUM(H10:H15)</f>
        <v>#REF!</v>
      </c>
      <c r="I17" s="53"/>
    </row>
    <row r="18" spans="1:9" ht="12.75">
      <c r="A18" s="254"/>
      <c r="B18" s="92"/>
      <c r="C18" s="72" t="s">
        <v>227</v>
      </c>
      <c r="D18" s="85"/>
      <c r="E18" s="72">
        <f>Adm!E94+Const!E95+'Program Magmt'!E70</f>
        <v>9191</v>
      </c>
      <c r="F18" s="72">
        <v>157200</v>
      </c>
      <c r="G18" s="72">
        <f>Adm!I94+Const!I95+'Program Magmt'!I70</f>
        <v>36400</v>
      </c>
      <c r="H18" s="72">
        <f>Adm!K94+Const!K95+'Program Magmt'!K70</f>
        <v>139600</v>
      </c>
      <c r="I18" s="53"/>
    </row>
    <row r="19" spans="1:9" ht="13.5" thickBot="1">
      <c r="A19" s="254"/>
      <c r="B19" s="92"/>
      <c r="C19" s="93" t="s">
        <v>25</v>
      </c>
      <c r="D19" s="94"/>
      <c r="E19" s="95">
        <f>SUM(E17:E18)</f>
        <v>1691010</v>
      </c>
      <c r="F19" s="95">
        <f>SUM(F17:F18)</f>
        <v>2735667</v>
      </c>
      <c r="G19" s="95" t="e">
        <f>SUM(G17:G18)</f>
        <v>#REF!</v>
      </c>
      <c r="H19" s="95" t="e">
        <f>SUM(H17:H18)</f>
        <v>#REF!</v>
      </c>
      <c r="I19" s="53"/>
    </row>
    <row r="20" spans="1:9" ht="12.75">
      <c r="A20" s="254"/>
      <c r="B20" s="92"/>
      <c r="C20" s="96" t="s">
        <v>123</v>
      </c>
      <c r="D20" s="72"/>
      <c r="E20" s="72"/>
      <c r="F20" s="72"/>
      <c r="G20" s="72"/>
      <c r="H20" s="72"/>
      <c r="I20" s="97"/>
    </row>
    <row r="21" spans="1:9" ht="12.75">
      <c r="A21" s="254"/>
      <c r="B21" s="92"/>
      <c r="C21" s="72" t="s">
        <v>29</v>
      </c>
      <c r="D21" s="72"/>
      <c r="E21" s="72">
        <v>6</v>
      </c>
      <c r="F21" s="72">
        <v>8</v>
      </c>
      <c r="G21" s="72">
        <v>4</v>
      </c>
      <c r="H21" s="72">
        <v>8</v>
      </c>
      <c r="I21" s="98"/>
    </row>
    <row r="22" spans="1:9" ht="12.75">
      <c r="A22" s="254"/>
      <c r="B22" s="92"/>
      <c r="C22" s="72" t="s">
        <v>32</v>
      </c>
      <c r="D22" s="72"/>
      <c r="E22" s="72">
        <v>2</v>
      </c>
      <c r="F22" s="72">
        <v>9</v>
      </c>
      <c r="G22" s="72">
        <v>3</v>
      </c>
      <c r="H22" s="72">
        <v>9</v>
      </c>
      <c r="I22" s="98"/>
    </row>
    <row r="23" spans="1:9" ht="12.75">
      <c r="A23" s="254"/>
      <c r="B23" s="92"/>
      <c r="C23" s="72" t="s">
        <v>124</v>
      </c>
      <c r="D23" s="90"/>
      <c r="E23" s="72">
        <v>1</v>
      </c>
      <c r="F23" s="72">
        <v>0</v>
      </c>
      <c r="G23" s="72">
        <v>1</v>
      </c>
      <c r="H23" s="72">
        <v>0</v>
      </c>
      <c r="I23" s="98"/>
    </row>
    <row r="24" spans="1:9" ht="12.75">
      <c r="A24" s="254"/>
      <c r="B24" s="92"/>
      <c r="C24" s="99" t="s">
        <v>125</v>
      </c>
      <c r="D24" s="100"/>
      <c r="E24" s="101">
        <f>SUM(E21:E23)</f>
        <v>9</v>
      </c>
      <c r="F24" s="101">
        <f>SUM(F21:F23)</f>
        <v>17</v>
      </c>
      <c r="G24" s="101">
        <f>SUM(G21:G23)</f>
        <v>8</v>
      </c>
      <c r="H24" s="101">
        <f>SUM(H21:H23)</f>
        <v>17</v>
      </c>
      <c r="I24" s="98"/>
    </row>
    <row r="25" spans="1:9" ht="12.75">
      <c r="A25" s="74"/>
      <c r="B25" s="73"/>
      <c r="C25" s="102"/>
      <c r="D25" s="103"/>
      <c r="E25" s="103"/>
      <c r="F25" s="103"/>
      <c r="G25" s="103"/>
      <c r="H25" s="82"/>
      <c r="I25" s="98"/>
    </row>
    <row r="26" spans="1:9" ht="17.25">
      <c r="A26" s="75" t="s">
        <v>80</v>
      </c>
      <c r="B26" s="73"/>
      <c r="C26" s="255" t="s">
        <v>217</v>
      </c>
      <c r="D26" s="255"/>
      <c r="E26" s="255"/>
      <c r="F26" s="255"/>
      <c r="G26" s="255"/>
      <c r="H26" s="255"/>
      <c r="I26" s="51"/>
    </row>
    <row r="27" spans="1:9" ht="17.25">
      <c r="A27" s="75"/>
      <c r="B27" s="73"/>
      <c r="C27" s="110"/>
      <c r="D27" s="110"/>
      <c r="E27" s="110"/>
      <c r="F27" s="110"/>
      <c r="G27" s="110"/>
      <c r="H27" s="110"/>
      <c r="I27" s="51"/>
    </row>
    <row r="28" spans="1:9" ht="13.5">
      <c r="A28" s="246" t="s">
        <v>126</v>
      </c>
      <c r="B28" s="73"/>
      <c r="C28" s="109"/>
      <c r="D28" s="104"/>
      <c r="E28" s="104"/>
      <c r="F28" s="104"/>
      <c r="G28" s="104"/>
      <c r="H28" s="104"/>
      <c r="I28" s="51"/>
    </row>
    <row r="29" spans="1:9" ht="13.5">
      <c r="A29" s="246"/>
      <c r="B29" s="73"/>
      <c r="C29" s="108" t="s">
        <v>184</v>
      </c>
      <c r="D29" s="104"/>
      <c r="E29" s="104"/>
      <c r="F29" s="104"/>
      <c r="G29" s="104"/>
      <c r="H29" s="104"/>
      <c r="I29" s="51"/>
    </row>
    <row r="30" spans="1:9" ht="17.25">
      <c r="A30" s="246"/>
      <c r="B30" s="73"/>
      <c r="C30" s="108" t="s">
        <v>225</v>
      </c>
      <c r="D30" s="104"/>
      <c r="E30" s="104"/>
      <c r="F30" s="104"/>
      <c r="G30" s="104"/>
      <c r="H30" s="105"/>
      <c r="I30" s="51"/>
    </row>
    <row r="31" spans="1:9" ht="13.5">
      <c r="A31" s="246"/>
      <c r="B31" s="73"/>
      <c r="C31" s="109" t="s">
        <v>147</v>
      </c>
      <c r="D31" s="104"/>
      <c r="E31" s="104"/>
      <c r="F31" s="104"/>
      <c r="G31" s="104"/>
      <c r="H31" s="104"/>
      <c r="I31" s="51"/>
    </row>
    <row r="32" spans="1:9" ht="13.5">
      <c r="A32" s="107"/>
      <c r="B32" s="73"/>
      <c r="C32" s="108" t="s">
        <v>226</v>
      </c>
      <c r="D32" s="53"/>
      <c r="E32" s="53"/>
      <c r="F32" s="53"/>
      <c r="G32" s="53"/>
      <c r="H32" s="53"/>
      <c r="I32" s="106"/>
    </row>
    <row r="33" spans="1:9" ht="22.5">
      <c r="A33" s="53"/>
      <c r="B33" s="77"/>
      <c r="C33" s="247"/>
      <c r="D33" s="247"/>
      <c r="E33" s="247"/>
      <c r="F33" s="247"/>
      <c r="G33" s="247"/>
      <c r="H33" s="247"/>
      <c r="I33" s="53"/>
    </row>
  </sheetData>
  <sheetProtection/>
  <mergeCells count="8">
    <mergeCell ref="A28:A31"/>
    <mergeCell ref="C33:H33"/>
    <mergeCell ref="A1:A4"/>
    <mergeCell ref="C1:H1"/>
    <mergeCell ref="C2:H2"/>
    <mergeCell ref="A6:A7"/>
    <mergeCell ref="A8:A24"/>
    <mergeCell ref="C26:H26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scale="7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2">
      <selection activeCell="M37" sqref="M37:N40"/>
    </sheetView>
  </sheetViews>
  <sheetFormatPr defaultColWidth="9.00390625" defaultRowHeight="12.75"/>
  <cols>
    <col min="1" max="1" width="22.375" style="0" customWidth="1"/>
    <col min="2" max="2" width="1.37890625" style="0" customWidth="1"/>
    <col min="3" max="3" width="28.875" style="0" customWidth="1"/>
    <col min="4" max="4" width="1.37890625" style="0" customWidth="1"/>
    <col min="5" max="5" width="15.625" style="0" customWidth="1"/>
    <col min="6" max="6" width="1.37890625" style="0" customWidth="1"/>
    <col min="7" max="7" width="12.50390625" style="0" customWidth="1"/>
    <col min="8" max="8" width="1.37890625" style="0" customWidth="1"/>
    <col min="9" max="9" width="15.50390625" style="0" customWidth="1"/>
    <col min="10" max="10" width="1.37890625" style="0" customWidth="1"/>
    <col min="11" max="11" width="15.625" style="0" customWidth="1"/>
    <col min="12" max="12" width="2.50390625" style="0" customWidth="1"/>
  </cols>
  <sheetData>
    <row r="1" spans="1:11" ht="23.25">
      <c r="A1" s="248"/>
      <c r="B1" s="51"/>
      <c r="C1" s="250" t="s">
        <v>55</v>
      </c>
      <c r="D1" s="250"/>
      <c r="E1" s="250"/>
      <c r="F1" s="250"/>
      <c r="G1" s="250"/>
      <c r="H1" s="250"/>
      <c r="I1" s="250"/>
      <c r="J1" s="250"/>
      <c r="K1" s="250"/>
    </row>
    <row r="2" spans="1:11" ht="15">
      <c r="A2" s="248"/>
      <c r="B2" s="51"/>
      <c r="C2" s="251" t="s">
        <v>73</v>
      </c>
      <c r="D2" s="252"/>
      <c r="E2" s="252"/>
      <c r="F2" s="252"/>
      <c r="G2" s="252"/>
      <c r="H2" s="252"/>
      <c r="I2" s="252"/>
      <c r="J2" s="252"/>
      <c r="K2" s="252"/>
    </row>
    <row r="3" spans="1:11" ht="15">
      <c r="A3" s="248"/>
      <c r="B3" s="51"/>
      <c r="C3" s="51"/>
      <c r="D3" s="51"/>
      <c r="E3" s="52"/>
      <c r="F3" s="52"/>
      <c r="G3" s="53"/>
      <c r="H3" s="53"/>
      <c r="I3" s="54"/>
      <c r="J3" s="54"/>
      <c r="K3" s="54"/>
    </row>
    <row r="4" spans="1:11" ht="15.75" thickBot="1">
      <c r="A4" s="249"/>
      <c r="B4" s="55"/>
      <c r="C4" s="55"/>
      <c r="D4" s="55"/>
      <c r="E4" s="55"/>
      <c r="F4" s="55"/>
      <c r="G4" s="56"/>
      <c r="H4" s="56"/>
      <c r="I4" s="56"/>
      <c r="J4" s="56"/>
      <c r="K4" s="56"/>
    </row>
    <row r="5" spans="1:11" ht="15">
      <c r="A5" s="57"/>
      <c r="B5" s="58"/>
      <c r="C5" s="51"/>
      <c r="D5" s="51"/>
      <c r="E5" s="51"/>
      <c r="F5" s="51"/>
      <c r="G5" s="59"/>
      <c r="H5" s="59"/>
      <c r="I5" s="59"/>
      <c r="J5" s="59"/>
      <c r="K5" s="59"/>
    </row>
    <row r="6" spans="1:11" ht="15">
      <c r="A6" s="253" t="s">
        <v>74</v>
      </c>
      <c r="B6" s="60"/>
      <c r="C6" s="61" t="s">
        <v>75</v>
      </c>
      <c r="D6" s="62"/>
      <c r="E6" s="63"/>
      <c r="F6" s="63"/>
      <c r="G6" s="62"/>
      <c r="H6" s="62"/>
      <c r="I6" s="62"/>
      <c r="J6" s="62"/>
      <c r="K6" s="63"/>
    </row>
    <row r="7" spans="1:11" ht="21" customHeight="1">
      <c r="A7" s="253"/>
      <c r="B7" s="64"/>
      <c r="C7" s="65"/>
      <c r="D7" s="66"/>
      <c r="E7" s="67" t="s">
        <v>0</v>
      </c>
      <c r="F7" s="67"/>
      <c r="G7" s="68" t="s">
        <v>1</v>
      </c>
      <c r="H7" s="67"/>
      <c r="I7" s="67" t="s">
        <v>2</v>
      </c>
      <c r="J7" s="67"/>
      <c r="K7" s="68" t="s">
        <v>1</v>
      </c>
    </row>
    <row r="8" spans="1:11" ht="12.75">
      <c r="A8" s="254" t="s">
        <v>76</v>
      </c>
      <c r="B8" s="64"/>
      <c r="C8" s="65" t="s">
        <v>77</v>
      </c>
      <c r="D8" s="69"/>
      <c r="E8" s="70" t="s">
        <v>129</v>
      </c>
      <c r="F8" s="80"/>
      <c r="G8" s="70" t="s">
        <v>148</v>
      </c>
      <c r="H8" s="70"/>
      <c r="I8" s="70" t="s">
        <v>148</v>
      </c>
      <c r="J8" s="70"/>
      <c r="K8" s="70" t="s">
        <v>215</v>
      </c>
    </row>
    <row r="9" spans="1:11" ht="12.75">
      <c r="A9" s="254"/>
      <c r="B9" s="71"/>
      <c r="C9" s="72"/>
      <c r="D9" s="72"/>
      <c r="E9" s="72"/>
      <c r="F9" s="72"/>
      <c r="G9" s="72"/>
      <c r="H9" s="72"/>
      <c r="I9" s="72"/>
      <c r="J9" s="72"/>
      <c r="K9" s="72"/>
    </row>
    <row r="10" spans="1:11" ht="13.5">
      <c r="A10" s="254"/>
      <c r="B10" s="71"/>
      <c r="C10" s="256" t="s">
        <v>38</v>
      </c>
      <c r="D10" s="256"/>
      <c r="E10" s="20"/>
      <c r="F10" s="20"/>
      <c r="G10" s="20"/>
      <c r="H10" s="20"/>
      <c r="I10" s="20"/>
      <c r="J10" s="20"/>
      <c r="K10" s="20"/>
    </row>
    <row r="11" spans="1:11" ht="13.5">
      <c r="A11" s="254"/>
      <c r="B11" s="71"/>
      <c r="C11" s="30" t="s">
        <v>29</v>
      </c>
      <c r="D11" s="2"/>
      <c r="E11" s="2"/>
      <c r="F11" s="2"/>
      <c r="G11" s="2"/>
      <c r="I11" s="2"/>
      <c r="J11" s="2"/>
      <c r="K11" s="2"/>
    </row>
    <row r="12" spans="1:11" ht="13.5">
      <c r="A12" s="254"/>
      <c r="B12" s="71"/>
      <c r="C12" s="20" t="s">
        <v>30</v>
      </c>
      <c r="D12" s="14"/>
      <c r="E12" s="121">
        <v>155278</v>
      </c>
      <c r="F12" s="20"/>
      <c r="G12" s="14">
        <v>200000</v>
      </c>
      <c r="I12" s="14">
        <v>200000</v>
      </c>
      <c r="K12" s="14">
        <v>200000</v>
      </c>
    </row>
    <row r="13" spans="1:11" ht="13.5">
      <c r="A13" s="254"/>
      <c r="B13" s="71"/>
      <c r="C13" s="20" t="s">
        <v>78</v>
      </c>
      <c r="D13" s="22"/>
      <c r="E13" s="121">
        <v>102509</v>
      </c>
      <c r="F13" s="22"/>
      <c r="G13" s="22">
        <v>101816</v>
      </c>
      <c r="I13" s="22">
        <v>108900</v>
      </c>
      <c r="K13" s="22">
        <v>105000</v>
      </c>
    </row>
    <row r="14" spans="1:11" ht="13.5">
      <c r="A14" s="254"/>
      <c r="B14" s="71"/>
      <c r="C14" s="20" t="s">
        <v>130</v>
      </c>
      <c r="E14" s="22">
        <v>36548</v>
      </c>
      <c r="G14" s="22">
        <v>130000</v>
      </c>
      <c r="I14" s="22">
        <v>36150</v>
      </c>
      <c r="K14" s="22">
        <v>130000</v>
      </c>
    </row>
    <row r="15" spans="1:11" ht="13.5">
      <c r="A15" s="254"/>
      <c r="B15" s="71"/>
      <c r="C15" s="20" t="s">
        <v>220</v>
      </c>
      <c r="D15" s="22"/>
      <c r="E15" s="121">
        <v>70143</v>
      </c>
      <c r="F15" s="22"/>
      <c r="G15" s="22">
        <v>78797</v>
      </c>
      <c r="H15" s="137"/>
      <c r="I15" s="22">
        <v>0</v>
      </c>
      <c r="J15" s="137"/>
      <c r="K15" s="22">
        <v>78000</v>
      </c>
    </row>
    <row r="16" spans="1:11" ht="13.5">
      <c r="A16" s="254"/>
      <c r="B16" s="71"/>
      <c r="C16" s="20" t="s">
        <v>216</v>
      </c>
      <c r="D16" s="22"/>
      <c r="E16" s="122">
        <v>9000</v>
      </c>
      <c r="F16" s="22"/>
      <c r="G16" s="25">
        <v>0</v>
      </c>
      <c r="I16" s="25">
        <v>0</v>
      </c>
      <c r="K16" s="25">
        <v>0</v>
      </c>
    </row>
    <row r="17" spans="1:11" ht="13.5">
      <c r="A17" s="254"/>
      <c r="B17" s="71"/>
      <c r="C17" s="71"/>
      <c r="D17" s="71"/>
      <c r="E17" s="22"/>
      <c r="F17" s="22"/>
      <c r="G17" s="22"/>
      <c r="I17" s="22"/>
      <c r="K17" s="22"/>
    </row>
    <row r="18" spans="1:11" ht="13.5">
      <c r="A18" s="254"/>
      <c r="B18" s="71"/>
      <c r="C18" s="30" t="s">
        <v>31</v>
      </c>
      <c r="D18" s="71"/>
      <c r="E18" s="25">
        <f>SUM(E12:E17)</f>
        <v>373478</v>
      </c>
      <c r="F18" s="22"/>
      <c r="G18" s="25">
        <f>SUM(G12:G17)</f>
        <v>510613</v>
      </c>
      <c r="I18" s="25">
        <f>SUM(I12:I17)</f>
        <v>345050</v>
      </c>
      <c r="K18" s="25">
        <f>SUM(K12:K17)</f>
        <v>513000</v>
      </c>
    </row>
    <row r="19" spans="1:11" ht="13.5">
      <c r="A19" s="254"/>
      <c r="B19" s="71"/>
      <c r="C19" s="20"/>
      <c r="D19" s="14"/>
      <c r="E19" s="20"/>
      <c r="F19" s="20"/>
      <c r="G19" s="14"/>
      <c r="I19" s="14"/>
      <c r="K19" s="14"/>
    </row>
    <row r="20" spans="1:11" ht="13.5">
      <c r="A20" s="254"/>
      <c r="B20" s="71"/>
      <c r="C20" s="30" t="s">
        <v>32</v>
      </c>
      <c r="D20" s="2"/>
      <c r="E20" s="2"/>
      <c r="F20" s="2"/>
      <c r="G20" s="2"/>
      <c r="I20" s="2"/>
      <c r="K20" s="2"/>
    </row>
    <row r="21" spans="1:11" ht="13.5">
      <c r="A21" s="254"/>
      <c r="B21" s="71"/>
      <c r="C21" s="20" t="s">
        <v>221</v>
      </c>
      <c r="D21" s="22"/>
      <c r="E21" s="22">
        <v>41517</v>
      </c>
      <c r="F21" s="22"/>
      <c r="G21" s="22">
        <v>40487</v>
      </c>
      <c r="I21" s="22">
        <v>44200</v>
      </c>
      <c r="K21" s="22">
        <v>43000</v>
      </c>
    </row>
    <row r="22" spans="1:11" ht="13.5" hidden="1">
      <c r="A22" s="111"/>
      <c r="B22" s="73"/>
      <c r="C22" s="20" t="s">
        <v>101</v>
      </c>
      <c r="D22" s="22"/>
      <c r="E22" s="22"/>
      <c r="F22" s="22"/>
      <c r="G22" s="22"/>
      <c r="I22" s="22">
        <v>0</v>
      </c>
      <c r="K22" s="22"/>
    </row>
    <row r="23" spans="1:11" ht="13.5">
      <c r="A23" s="139"/>
      <c r="B23" s="73"/>
      <c r="C23" s="20" t="s">
        <v>222</v>
      </c>
      <c r="D23" s="22"/>
      <c r="E23" s="22">
        <v>0</v>
      </c>
      <c r="F23" s="22"/>
      <c r="G23" s="22">
        <v>0</v>
      </c>
      <c r="I23" s="22">
        <v>9200</v>
      </c>
      <c r="K23" s="22">
        <v>37000</v>
      </c>
    </row>
    <row r="24" spans="1:11" ht="13.5">
      <c r="A24" s="111"/>
      <c r="B24" s="73"/>
      <c r="C24" s="20" t="s">
        <v>91</v>
      </c>
      <c r="D24" s="71"/>
      <c r="E24" s="25">
        <v>0</v>
      </c>
      <c r="F24" s="22"/>
      <c r="G24" s="25">
        <v>17600</v>
      </c>
      <c r="I24" s="25">
        <v>0</v>
      </c>
      <c r="K24" s="25">
        <v>42000</v>
      </c>
    </row>
    <row r="25" spans="1:11" ht="13.5">
      <c r="A25" s="111"/>
      <c r="B25" s="73"/>
      <c r="D25" s="71"/>
      <c r="E25" s="22"/>
      <c r="F25" s="22"/>
      <c r="G25" s="22"/>
      <c r="I25" s="22"/>
      <c r="K25" s="22"/>
    </row>
    <row r="26" spans="1:11" ht="13.5">
      <c r="A26" s="74"/>
      <c r="B26" s="73"/>
      <c r="C26" s="30" t="s">
        <v>33</v>
      </c>
      <c r="D26" s="71"/>
      <c r="E26" s="25">
        <f>SUM(E21:E25)</f>
        <v>41517</v>
      </c>
      <c r="F26" s="22"/>
      <c r="G26" s="25">
        <f>SUM(G21:G25)</f>
        <v>58087</v>
      </c>
      <c r="I26" s="25">
        <f>SUM(I21:I25)</f>
        <v>53400</v>
      </c>
      <c r="K26" s="25">
        <f>SUM(K21:K25)</f>
        <v>122000</v>
      </c>
    </row>
    <row r="27" spans="2:11" ht="13.5">
      <c r="B27" s="73"/>
      <c r="C27" s="20"/>
      <c r="D27" s="22"/>
      <c r="E27" s="22"/>
      <c r="F27" s="22"/>
      <c r="G27" s="22"/>
      <c r="I27" s="22"/>
      <c r="K27" s="22"/>
    </row>
    <row r="28" spans="2:11" ht="13.5">
      <c r="B28" s="73"/>
      <c r="C28" s="30" t="s">
        <v>34</v>
      </c>
      <c r="D28" s="22"/>
      <c r="E28" s="22"/>
      <c r="F28" s="22"/>
      <c r="G28" s="22"/>
      <c r="I28" s="22"/>
      <c r="K28" s="22"/>
    </row>
    <row r="29" spans="2:11" ht="13.5">
      <c r="B29" s="73"/>
      <c r="C29" s="20" t="s">
        <v>7</v>
      </c>
      <c r="D29" s="22"/>
      <c r="E29" s="22">
        <v>255</v>
      </c>
      <c r="F29" s="22"/>
      <c r="G29" s="22">
        <v>500</v>
      </c>
      <c r="I29" s="22">
        <v>100</v>
      </c>
      <c r="K29" s="22">
        <v>500</v>
      </c>
    </row>
    <row r="30" spans="2:11" ht="13.5">
      <c r="B30" s="73"/>
      <c r="C30" s="20" t="s">
        <v>8</v>
      </c>
      <c r="D30" s="22"/>
      <c r="E30" s="22">
        <v>20063</v>
      </c>
      <c r="F30" s="22"/>
      <c r="G30" s="22">
        <v>30000</v>
      </c>
      <c r="I30" s="22">
        <v>15600</v>
      </c>
      <c r="K30" s="22">
        <v>30000</v>
      </c>
    </row>
    <row r="31" spans="2:11" ht="13.5">
      <c r="B31" s="73"/>
      <c r="C31" s="20" t="s">
        <v>9</v>
      </c>
      <c r="D31" s="71"/>
      <c r="E31" s="25">
        <v>4619</v>
      </c>
      <c r="F31" s="22"/>
      <c r="G31" s="25">
        <v>6300</v>
      </c>
      <c r="I31" s="25">
        <v>3900</v>
      </c>
      <c r="K31" s="25">
        <v>7500</v>
      </c>
    </row>
    <row r="32" spans="2:11" ht="13.5">
      <c r="B32" s="73"/>
      <c r="C32" s="20"/>
      <c r="D32" s="71"/>
      <c r="E32" s="22"/>
      <c r="F32" s="22"/>
      <c r="G32" s="22"/>
      <c r="I32" s="22"/>
      <c r="K32" s="22"/>
    </row>
    <row r="33" spans="2:11" ht="13.5">
      <c r="B33" s="73"/>
      <c r="C33" s="30" t="s">
        <v>35</v>
      </c>
      <c r="D33" s="71"/>
      <c r="E33" s="25">
        <f>SUM(E29:E31)</f>
        <v>24937</v>
      </c>
      <c r="F33" s="22"/>
      <c r="G33" s="25">
        <f>SUM(G29:G31)</f>
        <v>36800</v>
      </c>
      <c r="I33" s="25">
        <f>SUM(I29:I31)</f>
        <v>19600</v>
      </c>
      <c r="K33" s="25">
        <f>SUM(K29:K31)</f>
        <v>38000</v>
      </c>
    </row>
    <row r="34" spans="2:11" ht="13.5">
      <c r="B34" s="73"/>
      <c r="C34" s="30"/>
      <c r="D34" s="22"/>
      <c r="E34" s="22"/>
      <c r="F34" s="22"/>
      <c r="G34" s="22"/>
      <c r="I34" s="22"/>
      <c r="K34" s="22"/>
    </row>
    <row r="35" spans="2:11" ht="13.5">
      <c r="B35" s="73"/>
      <c r="C35" s="30" t="s">
        <v>36</v>
      </c>
      <c r="D35" s="22"/>
      <c r="E35" s="22">
        <f>SUM(E18,E26,E33)</f>
        <v>439932</v>
      </c>
      <c r="F35" s="22"/>
      <c r="G35" s="22">
        <f>SUM(G18,G26,G33)</f>
        <v>605500</v>
      </c>
      <c r="H35" s="22"/>
      <c r="I35" s="22">
        <f>SUM(I18,I26,I33)</f>
        <v>418050</v>
      </c>
      <c r="K35" s="22">
        <f>SUM(K18,K26,K33)</f>
        <v>673000</v>
      </c>
    </row>
    <row r="36" spans="2:11" ht="13.5">
      <c r="B36" s="73"/>
      <c r="C36" s="30" t="s">
        <v>127</v>
      </c>
      <c r="D36" s="22"/>
      <c r="E36" s="22"/>
      <c r="F36" s="22"/>
      <c r="G36" s="22"/>
      <c r="H36" s="22"/>
      <c r="I36" s="22"/>
      <c r="K36" s="22"/>
    </row>
    <row r="37" spans="2:14" ht="13.5">
      <c r="B37" s="73"/>
      <c r="C37" s="20" t="s">
        <v>92</v>
      </c>
      <c r="D37" s="22"/>
      <c r="E37" s="22">
        <v>30455</v>
      </c>
      <c r="F37" s="22"/>
      <c r="G37" s="22">
        <v>49300</v>
      </c>
      <c r="H37" s="22"/>
      <c r="I37" s="22">
        <v>31300</v>
      </c>
      <c r="K37" s="22">
        <v>51500</v>
      </c>
      <c r="M37" s="133"/>
      <c r="N37" s="133"/>
    </row>
    <row r="38" spans="2:14" ht="13.5">
      <c r="B38" s="73"/>
      <c r="C38" s="20" t="s">
        <v>93</v>
      </c>
      <c r="D38" s="22"/>
      <c r="E38" s="22">
        <v>27972</v>
      </c>
      <c r="F38" s="22"/>
      <c r="G38" s="22">
        <v>32000</v>
      </c>
      <c r="H38" s="22"/>
      <c r="I38" s="22">
        <v>31500</v>
      </c>
      <c r="K38" s="22">
        <v>29300</v>
      </c>
      <c r="M38" s="133"/>
      <c r="N38" s="133"/>
    </row>
    <row r="39" spans="2:14" ht="13.5">
      <c r="B39" s="73"/>
      <c r="C39" s="20" t="s">
        <v>94</v>
      </c>
      <c r="D39" s="22"/>
      <c r="E39" s="22">
        <v>32877</v>
      </c>
      <c r="F39" s="22"/>
      <c r="G39" s="22">
        <v>51600</v>
      </c>
      <c r="H39" s="22"/>
      <c r="I39" s="22">
        <v>30700</v>
      </c>
      <c r="J39" s="22"/>
      <c r="K39" s="22">
        <v>53900</v>
      </c>
      <c r="M39" s="22"/>
      <c r="N39" s="134"/>
    </row>
    <row r="40" spans="2:11" ht="13.5">
      <c r="B40" s="73"/>
      <c r="C40" s="20" t="s">
        <v>37</v>
      </c>
      <c r="D40" s="22"/>
      <c r="E40" s="25">
        <v>9150</v>
      </c>
      <c r="F40" s="22"/>
      <c r="G40" s="25">
        <v>9750</v>
      </c>
      <c r="I40" s="25">
        <v>8400</v>
      </c>
      <c r="K40" s="25">
        <v>11700</v>
      </c>
    </row>
    <row r="41" spans="2:11" ht="13.5">
      <c r="B41" s="73"/>
      <c r="C41" s="20"/>
      <c r="D41" s="71"/>
      <c r="E41" s="22"/>
      <c r="F41" s="22"/>
      <c r="G41" s="22"/>
      <c r="I41" s="22"/>
      <c r="K41" s="22"/>
    </row>
    <row r="42" spans="2:11" ht="13.5">
      <c r="B42" s="73"/>
      <c r="C42" s="30" t="s">
        <v>95</v>
      </c>
      <c r="D42" s="71"/>
      <c r="E42" s="25">
        <f>SUM(E35:E40)</f>
        <v>540386</v>
      </c>
      <c r="F42" s="22"/>
      <c r="G42" s="25">
        <f>SUM(G35:G40)</f>
        <v>748150</v>
      </c>
      <c r="I42" s="25">
        <f>SUM(I35:I40)</f>
        <v>519950</v>
      </c>
      <c r="K42" s="25">
        <f>SUM(K35:K40)</f>
        <v>819400</v>
      </c>
    </row>
    <row r="43" spans="2:11" ht="13.5">
      <c r="B43" s="73"/>
      <c r="C43" s="2"/>
      <c r="D43" s="20"/>
      <c r="E43" s="20"/>
      <c r="F43" s="20"/>
      <c r="G43" s="20"/>
      <c r="I43" s="20"/>
      <c r="K43" s="20"/>
    </row>
    <row r="44" spans="2:11" ht="13.5">
      <c r="B44" s="73"/>
      <c r="C44" s="32" t="s">
        <v>39</v>
      </c>
      <c r="D44" s="29"/>
      <c r="E44" s="20"/>
      <c r="F44" s="20"/>
      <c r="G44" s="20"/>
      <c r="I44" s="20"/>
      <c r="K44" s="20"/>
    </row>
    <row r="45" spans="2:11" ht="13.5">
      <c r="B45" s="73"/>
      <c r="C45" s="20" t="s">
        <v>10</v>
      </c>
      <c r="D45" s="71"/>
      <c r="E45" s="25">
        <v>4575</v>
      </c>
      <c r="G45" s="25">
        <v>10000</v>
      </c>
      <c r="I45" s="25">
        <v>10000</v>
      </c>
      <c r="K45" s="25">
        <v>15000</v>
      </c>
    </row>
    <row r="46" spans="2:11" ht="13.5">
      <c r="B46" s="73"/>
      <c r="C46" s="20"/>
      <c r="D46" s="71"/>
      <c r="E46" s="22"/>
      <c r="G46" s="22"/>
      <c r="I46" s="22"/>
      <c r="K46" s="22"/>
    </row>
    <row r="47" spans="2:11" ht="13.5">
      <c r="B47" s="77"/>
      <c r="C47" s="30" t="s">
        <v>104</v>
      </c>
      <c r="D47" s="71"/>
      <c r="E47" s="25">
        <f>SUM(E45)</f>
        <v>4575</v>
      </c>
      <c r="G47" s="25">
        <f>SUM(G45)</f>
        <v>10000</v>
      </c>
      <c r="I47" s="25">
        <f>SUM(I45)</f>
        <v>10000</v>
      </c>
      <c r="K47" s="25">
        <f>SUM(K45)</f>
        <v>15000</v>
      </c>
    </row>
    <row r="48" spans="2:11" ht="13.5">
      <c r="B48" s="77"/>
      <c r="C48" s="30"/>
      <c r="D48" s="71"/>
      <c r="E48" s="22"/>
      <c r="G48" s="22"/>
      <c r="I48" s="22"/>
      <c r="K48" s="22"/>
    </row>
    <row r="49" spans="2:11" ht="13.5">
      <c r="B49" s="77"/>
      <c r="C49" s="33" t="s">
        <v>40</v>
      </c>
      <c r="D49" s="20"/>
      <c r="E49" s="20"/>
      <c r="F49" s="20"/>
      <c r="G49" s="20"/>
      <c r="H49" s="21"/>
      <c r="I49" s="20"/>
      <c r="K49" s="20"/>
    </row>
    <row r="50" spans="2:11" ht="13.5">
      <c r="B50" s="78"/>
      <c r="C50" s="113" t="s">
        <v>96</v>
      </c>
      <c r="D50" s="22"/>
      <c r="E50" s="114">
        <v>1158</v>
      </c>
      <c r="F50" s="114"/>
      <c r="G50" s="114">
        <v>1000</v>
      </c>
      <c r="H50" s="114"/>
      <c r="I50" s="114">
        <v>0</v>
      </c>
      <c r="J50" s="114"/>
      <c r="K50" s="114">
        <v>500</v>
      </c>
    </row>
    <row r="51" spans="2:11" ht="13.5">
      <c r="B51" s="78"/>
      <c r="C51" s="113" t="s">
        <v>84</v>
      </c>
      <c r="D51" s="22"/>
      <c r="E51" s="114">
        <v>2182</v>
      </c>
      <c r="F51" s="114"/>
      <c r="G51" s="114">
        <v>2400</v>
      </c>
      <c r="H51" s="114"/>
      <c r="I51" s="114">
        <v>2700</v>
      </c>
      <c r="J51" s="114"/>
      <c r="K51" s="114">
        <v>2700</v>
      </c>
    </row>
    <row r="52" spans="2:11" ht="13.5">
      <c r="B52" s="78"/>
      <c r="C52" s="113" t="s">
        <v>47</v>
      </c>
      <c r="D52" s="22"/>
      <c r="E52" s="114">
        <v>50965</v>
      </c>
      <c r="F52" s="114"/>
      <c r="G52" s="114">
        <v>13000</v>
      </c>
      <c r="H52" s="114"/>
      <c r="I52" s="114">
        <v>9000</v>
      </c>
      <c r="J52" s="114"/>
      <c r="K52" s="114">
        <v>8500</v>
      </c>
    </row>
    <row r="53" spans="2:11" ht="13.5">
      <c r="B53" s="78"/>
      <c r="C53" s="115" t="s">
        <v>81</v>
      </c>
      <c r="D53" s="22"/>
      <c r="E53" s="114">
        <v>14470</v>
      </c>
      <c r="F53" s="114"/>
      <c r="G53" s="114">
        <v>30000</v>
      </c>
      <c r="H53" s="114"/>
      <c r="I53" s="114">
        <v>17000</v>
      </c>
      <c r="J53" s="114"/>
      <c r="K53" s="114">
        <v>20000</v>
      </c>
    </row>
    <row r="54" spans="2:11" ht="13.5">
      <c r="B54" s="78"/>
      <c r="C54" s="115" t="s">
        <v>140</v>
      </c>
      <c r="D54" s="22"/>
      <c r="E54" s="114">
        <v>6380</v>
      </c>
      <c r="F54" s="114"/>
      <c r="G54" s="114">
        <v>3500</v>
      </c>
      <c r="H54" s="114"/>
      <c r="I54" s="114">
        <v>2500</v>
      </c>
      <c r="J54" s="114"/>
      <c r="K54" s="114">
        <v>3500</v>
      </c>
    </row>
    <row r="55" spans="2:11" ht="13.5">
      <c r="B55" s="79"/>
      <c r="C55" s="113" t="s">
        <v>12</v>
      </c>
      <c r="D55" s="22"/>
      <c r="E55" s="114">
        <v>2053</v>
      </c>
      <c r="F55" s="114"/>
      <c r="G55" s="114">
        <v>3000</v>
      </c>
      <c r="H55" s="114"/>
      <c r="I55" s="114">
        <v>1900</v>
      </c>
      <c r="J55" s="114"/>
      <c r="K55" s="114">
        <v>2500</v>
      </c>
    </row>
    <row r="56" spans="2:11" ht="13.5">
      <c r="B56" s="79"/>
      <c r="C56" s="113" t="s">
        <v>97</v>
      </c>
      <c r="D56" s="22"/>
      <c r="E56" s="114">
        <v>4254</v>
      </c>
      <c r="F56" s="116"/>
      <c r="G56" s="114">
        <v>5000</v>
      </c>
      <c r="H56" s="116"/>
      <c r="I56" s="114">
        <v>3240</v>
      </c>
      <c r="J56" s="116"/>
      <c r="K56" s="114">
        <v>5000</v>
      </c>
    </row>
    <row r="57" spans="2:11" ht="13.5">
      <c r="B57" s="78"/>
      <c r="C57" s="113" t="s">
        <v>43</v>
      </c>
      <c r="D57" s="22"/>
      <c r="E57" s="114">
        <v>1486</v>
      </c>
      <c r="F57" s="114"/>
      <c r="G57" s="114">
        <v>1500</v>
      </c>
      <c r="H57" s="114"/>
      <c r="I57" s="114">
        <v>1400</v>
      </c>
      <c r="J57" s="114"/>
      <c r="K57" s="114">
        <v>1500</v>
      </c>
    </row>
    <row r="58" spans="2:11" ht="13.5">
      <c r="B58" s="78"/>
      <c r="C58" s="113" t="s">
        <v>44</v>
      </c>
      <c r="D58" s="22"/>
      <c r="E58" s="114">
        <v>693</v>
      </c>
      <c r="F58" s="114"/>
      <c r="G58" s="114">
        <v>800</v>
      </c>
      <c r="H58" s="114"/>
      <c r="I58" s="114">
        <v>800</v>
      </c>
      <c r="J58" s="114"/>
      <c r="K58" s="114">
        <v>800</v>
      </c>
    </row>
    <row r="59" spans="2:11" ht="13.5">
      <c r="B59" s="78"/>
      <c r="C59" s="113" t="s">
        <v>82</v>
      </c>
      <c r="D59" s="22"/>
      <c r="E59" s="114">
        <v>529</v>
      </c>
      <c r="F59" s="114"/>
      <c r="G59" s="114">
        <v>550</v>
      </c>
      <c r="H59" s="114"/>
      <c r="I59" s="114">
        <v>550</v>
      </c>
      <c r="J59" s="114"/>
      <c r="K59" s="114">
        <v>550</v>
      </c>
    </row>
    <row r="60" spans="2:11" ht="13.5">
      <c r="B60" s="78"/>
      <c r="C60" s="113" t="s">
        <v>131</v>
      </c>
      <c r="D60" s="22"/>
      <c r="E60" s="114">
        <v>2401</v>
      </c>
      <c r="F60" s="114"/>
      <c r="G60" s="114">
        <v>2500</v>
      </c>
      <c r="H60" s="114"/>
      <c r="I60" s="114">
        <v>3900</v>
      </c>
      <c r="J60" s="114"/>
      <c r="K60" s="114">
        <v>4500</v>
      </c>
    </row>
    <row r="61" spans="2:11" ht="13.5">
      <c r="B61" s="78"/>
      <c r="C61" s="116" t="s">
        <v>171</v>
      </c>
      <c r="D61" s="22"/>
      <c r="E61" s="114">
        <v>1135</v>
      </c>
      <c r="F61" s="114"/>
      <c r="G61" s="114">
        <v>1000</v>
      </c>
      <c r="H61" s="114"/>
      <c r="I61" s="114">
        <v>200</v>
      </c>
      <c r="J61" s="114"/>
      <c r="K61" s="114">
        <v>1000</v>
      </c>
    </row>
    <row r="62" spans="2:11" ht="13.5">
      <c r="B62" s="78"/>
      <c r="C62" s="113" t="s">
        <v>83</v>
      </c>
      <c r="D62" s="22"/>
      <c r="E62" s="114">
        <v>4467</v>
      </c>
      <c r="F62" s="114"/>
      <c r="G62" s="114">
        <v>4000</v>
      </c>
      <c r="H62" s="114"/>
      <c r="I62" s="114">
        <v>2500</v>
      </c>
      <c r="J62" s="114"/>
      <c r="K62" s="114">
        <v>4000</v>
      </c>
    </row>
    <row r="63" spans="2:11" ht="13.5">
      <c r="B63" s="78"/>
      <c r="C63" s="117" t="s">
        <v>41</v>
      </c>
      <c r="D63" s="22"/>
      <c r="E63" s="114">
        <v>4850</v>
      </c>
      <c r="F63" s="114"/>
      <c r="G63" s="118">
        <v>8000</v>
      </c>
      <c r="H63" s="114"/>
      <c r="I63" s="114">
        <v>6600</v>
      </c>
      <c r="J63" s="114"/>
      <c r="K63" s="118">
        <v>8000</v>
      </c>
    </row>
    <row r="64" spans="2:11" ht="13.5">
      <c r="B64" s="78"/>
      <c r="C64" s="117" t="s">
        <v>42</v>
      </c>
      <c r="D64" s="22"/>
      <c r="E64" s="114">
        <v>1852</v>
      </c>
      <c r="F64" s="114"/>
      <c r="G64" s="118">
        <v>15000</v>
      </c>
      <c r="H64" s="114"/>
      <c r="I64" s="114">
        <v>7500</v>
      </c>
      <c r="J64" s="114"/>
      <c r="K64" s="118">
        <v>10000</v>
      </c>
    </row>
    <row r="65" spans="2:11" ht="13.5">
      <c r="B65" s="78"/>
      <c r="C65" s="113" t="s">
        <v>11</v>
      </c>
      <c r="D65" s="22"/>
      <c r="E65" s="114">
        <v>9444</v>
      </c>
      <c r="F65" s="114"/>
      <c r="G65" s="114">
        <v>10000</v>
      </c>
      <c r="H65" s="114"/>
      <c r="I65" s="114">
        <v>6500</v>
      </c>
      <c r="J65" s="114"/>
      <c r="K65" s="114">
        <v>10000</v>
      </c>
    </row>
    <row r="66" spans="2:11" ht="13.5">
      <c r="B66" s="78"/>
      <c r="C66" s="113" t="s">
        <v>138</v>
      </c>
      <c r="D66" s="22"/>
      <c r="E66" s="114">
        <v>3750</v>
      </c>
      <c r="F66" s="114"/>
      <c r="G66" s="114">
        <v>0</v>
      </c>
      <c r="H66" s="114"/>
      <c r="I66" s="114">
        <v>0</v>
      </c>
      <c r="J66" s="114"/>
      <c r="K66" s="114">
        <v>100</v>
      </c>
    </row>
    <row r="67" spans="2:11" ht="13.5">
      <c r="B67" s="78"/>
      <c r="C67" s="117" t="s">
        <v>132</v>
      </c>
      <c r="D67" s="22"/>
      <c r="E67" s="114">
        <v>28960</v>
      </c>
      <c r="F67" s="114"/>
      <c r="G67" s="114">
        <v>25000</v>
      </c>
      <c r="H67" s="114"/>
      <c r="I67" s="114">
        <v>29750</v>
      </c>
      <c r="J67" s="114"/>
      <c r="K67" s="114">
        <v>30000</v>
      </c>
    </row>
    <row r="68" spans="2:11" ht="13.5">
      <c r="B68" s="77"/>
      <c r="C68" s="113" t="s">
        <v>133</v>
      </c>
      <c r="D68" s="22"/>
      <c r="E68" s="114">
        <v>47463</v>
      </c>
      <c r="F68" s="114"/>
      <c r="G68" s="114">
        <v>50000</v>
      </c>
      <c r="H68" s="114"/>
      <c r="I68" s="114">
        <v>40000</v>
      </c>
      <c r="J68" s="116"/>
      <c r="K68" s="114">
        <v>50000</v>
      </c>
    </row>
    <row r="69" spans="2:11" ht="13.5">
      <c r="B69" s="77"/>
      <c r="C69" s="113" t="s">
        <v>134</v>
      </c>
      <c r="D69" s="71"/>
      <c r="E69" s="114">
        <v>120000</v>
      </c>
      <c r="F69" s="114"/>
      <c r="G69" s="114">
        <v>120000</v>
      </c>
      <c r="H69" s="114"/>
      <c r="I69" s="114">
        <v>120204</v>
      </c>
      <c r="J69" s="116"/>
      <c r="K69" s="114">
        <v>120000</v>
      </c>
    </row>
    <row r="70" spans="2:11" ht="13.5">
      <c r="B70" s="77"/>
      <c r="C70" s="113" t="s">
        <v>135</v>
      </c>
      <c r="D70" s="71"/>
      <c r="E70" s="114">
        <v>10420</v>
      </c>
      <c r="F70" s="114"/>
      <c r="G70" s="114">
        <v>2000</v>
      </c>
      <c r="H70" s="114"/>
      <c r="I70" s="114">
        <v>1200</v>
      </c>
      <c r="J70" s="116"/>
      <c r="K70" s="114">
        <v>2000</v>
      </c>
    </row>
    <row r="71" spans="2:11" ht="13.5">
      <c r="B71" s="77"/>
      <c r="C71" s="113" t="s">
        <v>172</v>
      </c>
      <c r="D71" s="71"/>
      <c r="E71" s="114">
        <v>0</v>
      </c>
      <c r="F71" s="114"/>
      <c r="G71" s="114">
        <v>7000</v>
      </c>
      <c r="H71" s="114"/>
      <c r="I71" s="114">
        <v>7000</v>
      </c>
      <c r="J71" s="116"/>
      <c r="K71" s="114">
        <v>7000</v>
      </c>
    </row>
    <row r="72" spans="2:11" ht="13.5">
      <c r="B72" s="77"/>
      <c r="C72" s="113" t="s">
        <v>46</v>
      </c>
      <c r="D72" s="23"/>
      <c r="E72" s="114">
        <v>48739</v>
      </c>
      <c r="F72" s="114"/>
      <c r="G72" s="114">
        <v>54000</v>
      </c>
      <c r="H72" s="114"/>
      <c r="I72" s="114">
        <v>54000</v>
      </c>
      <c r="J72" s="114"/>
      <c r="K72" s="114">
        <v>54000</v>
      </c>
    </row>
    <row r="73" spans="2:11" ht="13.5">
      <c r="B73" s="77"/>
      <c r="C73" s="113" t="s">
        <v>45</v>
      </c>
      <c r="D73" s="23"/>
      <c r="E73" s="114">
        <v>8356</v>
      </c>
      <c r="F73" s="114"/>
      <c r="G73" s="114">
        <v>8500</v>
      </c>
      <c r="H73" s="114"/>
      <c r="I73" s="114">
        <v>8500</v>
      </c>
      <c r="J73" s="114"/>
      <c r="K73" s="114">
        <v>8500</v>
      </c>
    </row>
    <row r="74" spans="2:11" ht="13.5">
      <c r="B74" s="77"/>
      <c r="C74" s="113" t="s">
        <v>136</v>
      </c>
      <c r="D74" s="23"/>
      <c r="E74" s="114">
        <v>0</v>
      </c>
      <c r="F74" s="114"/>
      <c r="G74" s="114">
        <v>1000</v>
      </c>
      <c r="H74" s="114"/>
      <c r="I74" s="114">
        <v>0</v>
      </c>
      <c r="J74" s="114"/>
      <c r="K74" s="114">
        <v>500</v>
      </c>
    </row>
    <row r="75" spans="2:11" ht="13.5">
      <c r="B75" s="77"/>
      <c r="C75" s="113" t="s">
        <v>48</v>
      </c>
      <c r="D75" s="23"/>
      <c r="E75" s="114">
        <v>2400</v>
      </c>
      <c r="F75" s="114"/>
      <c r="G75" s="114">
        <v>2400</v>
      </c>
      <c r="H75" s="114"/>
      <c r="I75" s="114">
        <v>2400</v>
      </c>
      <c r="J75" s="116"/>
      <c r="K75" s="114">
        <v>3600</v>
      </c>
    </row>
    <row r="76" spans="2:11" ht="13.5" hidden="1">
      <c r="B76" s="77"/>
      <c r="C76" s="115" t="s">
        <v>59</v>
      </c>
      <c r="D76" s="23"/>
      <c r="E76" s="114"/>
      <c r="F76" s="114"/>
      <c r="G76" s="114"/>
      <c r="H76" s="114"/>
      <c r="I76" s="114"/>
      <c r="J76" s="114"/>
      <c r="K76" s="114"/>
    </row>
    <row r="77" spans="2:11" ht="13.5">
      <c r="B77" s="77"/>
      <c r="C77" s="116" t="s">
        <v>137</v>
      </c>
      <c r="D77" s="22"/>
      <c r="E77" s="114">
        <v>15</v>
      </c>
      <c r="F77" s="114"/>
      <c r="G77" s="114">
        <v>500</v>
      </c>
      <c r="H77" s="114"/>
      <c r="I77" s="114">
        <v>22</v>
      </c>
      <c r="J77" s="114"/>
      <c r="K77" s="114">
        <v>100</v>
      </c>
    </row>
    <row r="78" spans="2:11" ht="13.5" hidden="1">
      <c r="B78" s="77"/>
      <c r="C78" s="116" t="s">
        <v>138</v>
      </c>
      <c r="D78" s="22"/>
      <c r="E78" s="114"/>
      <c r="F78" s="114"/>
      <c r="G78" s="114"/>
      <c r="H78" s="114"/>
      <c r="I78" s="114"/>
      <c r="J78" s="114"/>
      <c r="K78" s="114"/>
    </row>
    <row r="79" spans="2:11" ht="13.5">
      <c r="B79" s="77"/>
      <c r="C79" s="116" t="s">
        <v>85</v>
      </c>
      <c r="D79" s="71"/>
      <c r="E79" s="119">
        <v>0</v>
      </c>
      <c r="F79" s="116"/>
      <c r="G79" s="119">
        <v>500</v>
      </c>
      <c r="H79" s="116"/>
      <c r="I79" s="119">
        <v>250</v>
      </c>
      <c r="J79" s="114"/>
      <c r="K79" s="119">
        <v>500</v>
      </c>
    </row>
    <row r="80" spans="2:11" ht="13.5">
      <c r="B80" s="77"/>
      <c r="C80" s="116"/>
      <c r="D80" s="71"/>
      <c r="E80" s="22"/>
      <c r="G80" s="22"/>
      <c r="I80" s="22"/>
      <c r="K80" s="22"/>
    </row>
    <row r="81" spans="2:11" ht="13.5">
      <c r="B81" s="77"/>
      <c r="C81" s="120" t="s">
        <v>49</v>
      </c>
      <c r="D81" s="71"/>
      <c r="E81" s="25">
        <f>SUM(E50:E79)</f>
        <v>378422</v>
      </c>
      <c r="G81" s="25">
        <f>SUM(G50:G79)</f>
        <v>372150</v>
      </c>
      <c r="I81" s="25">
        <f>SUM(I50:I79)</f>
        <v>329616</v>
      </c>
      <c r="K81" s="25">
        <f>SUM(K50:K79)</f>
        <v>359350</v>
      </c>
    </row>
    <row r="82" spans="2:11" ht="13.5">
      <c r="B82" s="77"/>
      <c r="C82" s="20"/>
      <c r="D82" s="71"/>
      <c r="E82" s="22"/>
      <c r="F82" s="22"/>
      <c r="G82" s="22"/>
      <c r="H82" s="22"/>
      <c r="I82" s="22"/>
      <c r="K82" s="22"/>
    </row>
    <row r="83" spans="2:11" ht="13.5">
      <c r="B83" s="77"/>
      <c r="C83" s="112" t="s">
        <v>50</v>
      </c>
      <c r="D83" s="71"/>
      <c r="E83" s="20"/>
      <c r="F83" s="20"/>
      <c r="G83" s="20"/>
      <c r="H83" s="21"/>
      <c r="I83" s="20"/>
      <c r="K83" s="20"/>
    </row>
    <row r="84" spans="2:11" ht="13.5">
      <c r="B84" s="77"/>
      <c r="C84" s="20" t="s">
        <v>139</v>
      </c>
      <c r="D84" s="71"/>
      <c r="E84" s="114">
        <v>170590</v>
      </c>
      <c r="F84" s="20"/>
      <c r="G84" s="114">
        <v>65000</v>
      </c>
      <c r="H84" s="114"/>
      <c r="I84" s="114">
        <v>65000</v>
      </c>
      <c r="J84" s="114"/>
      <c r="K84" s="114">
        <v>30000</v>
      </c>
    </row>
    <row r="85" spans="2:11" ht="13.5">
      <c r="B85" s="77"/>
      <c r="C85" s="20" t="s">
        <v>98</v>
      </c>
      <c r="D85" s="71"/>
      <c r="E85" s="25">
        <v>2647</v>
      </c>
      <c r="G85" s="25">
        <v>5000</v>
      </c>
      <c r="I85" s="25">
        <v>5000</v>
      </c>
      <c r="K85" s="25">
        <v>5000</v>
      </c>
    </row>
    <row r="86" spans="2:11" ht="13.5">
      <c r="B86" s="77"/>
      <c r="C86" s="20"/>
      <c r="D86" s="71"/>
      <c r="E86" s="22"/>
      <c r="G86" s="22"/>
      <c r="I86" s="22"/>
      <c r="K86" s="22"/>
    </row>
    <row r="87" spans="2:11" ht="13.5">
      <c r="B87" s="77"/>
      <c r="C87" s="30" t="s">
        <v>108</v>
      </c>
      <c r="D87" s="71"/>
      <c r="E87" s="25">
        <f>SUM(E84:E85)</f>
        <v>173237</v>
      </c>
      <c r="G87" s="25">
        <f>SUM(G84:G85)</f>
        <v>70000</v>
      </c>
      <c r="I87" s="25">
        <f>SUM(I84:I85)</f>
        <v>70000</v>
      </c>
      <c r="K87" s="25">
        <f>SUM(K84:K85)</f>
        <v>35000</v>
      </c>
    </row>
    <row r="88" spans="2:11" ht="13.5">
      <c r="B88" s="77"/>
      <c r="C88" s="20"/>
      <c r="D88" s="20"/>
      <c r="E88" s="20"/>
      <c r="F88" s="20"/>
      <c r="G88" s="20"/>
      <c r="H88" s="20"/>
      <c r="I88" s="20"/>
      <c r="K88" s="20"/>
    </row>
    <row r="89" spans="2:11" ht="13.5">
      <c r="B89" s="77"/>
      <c r="C89" s="112" t="s">
        <v>51</v>
      </c>
      <c r="D89" s="112"/>
      <c r="E89" s="20"/>
      <c r="F89" s="20"/>
      <c r="G89" s="20"/>
      <c r="H89" s="21"/>
      <c r="I89" s="20"/>
      <c r="K89" s="20"/>
    </row>
    <row r="90" spans="2:11" ht="13.5">
      <c r="B90" s="77"/>
      <c r="C90" s="23" t="s">
        <v>99</v>
      </c>
      <c r="D90" s="24"/>
      <c r="E90" s="24">
        <v>0</v>
      </c>
      <c r="F90" s="24"/>
      <c r="G90" s="24">
        <v>5000</v>
      </c>
      <c r="H90" s="22"/>
      <c r="I90" s="24">
        <v>18200</v>
      </c>
      <c r="K90" s="24">
        <v>7500</v>
      </c>
    </row>
    <row r="91" spans="2:11" ht="13.5">
      <c r="B91" s="77"/>
      <c r="C91" s="20" t="s">
        <v>100</v>
      </c>
      <c r="D91" s="22"/>
      <c r="E91" s="25">
        <v>3540</v>
      </c>
      <c r="F91" s="22"/>
      <c r="G91" s="25">
        <v>6400</v>
      </c>
      <c r="H91" s="22"/>
      <c r="I91" s="25">
        <v>13200</v>
      </c>
      <c r="K91" s="25">
        <v>15000</v>
      </c>
    </row>
    <row r="92" spans="2:11" ht="13.5" hidden="1">
      <c r="B92" s="77"/>
      <c r="C92" s="20"/>
      <c r="D92" s="22"/>
      <c r="E92" s="25"/>
      <c r="G92" s="25"/>
      <c r="I92" s="25"/>
      <c r="K92" s="25"/>
    </row>
    <row r="93" spans="2:4" ht="13.5">
      <c r="B93" s="77"/>
      <c r="C93" s="20"/>
      <c r="D93" s="22"/>
    </row>
    <row r="94" spans="2:11" ht="13.5">
      <c r="B94" s="77"/>
      <c r="C94" s="30" t="s">
        <v>109</v>
      </c>
      <c r="D94" s="22"/>
      <c r="E94" s="25">
        <f>SUM(E90:E92)</f>
        <v>3540</v>
      </c>
      <c r="G94" s="25">
        <f>SUM(G90:G92)</f>
        <v>11400</v>
      </c>
      <c r="I94" s="25">
        <f>SUM(I90:I92)</f>
        <v>31400</v>
      </c>
      <c r="K94" s="25">
        <f>SUM(K90:K92)</f>
        <v>22500</v>
      </c>
    </row>
    <row r="95" spans="2:11" ht="13.5">
      <c r="B95" s="77"/>
      <c r="C95" s="20"/>
      <c r="D95" s="20"/>
      <c r="E95" s="20"/>
      <c r="G95" s="20"/>
      <c r="I95" s="20"/>
      <c r="K95" s="20"/>
    </row>
    <row r="96" spans="2:11" ht="14.25" thickBot="1">
      <c r="B96" s="77"/>
      <c r="C96" s="30" t="s">
        <v>25</v>
      </c>
      <c r="D96" s="14"/>
      <c r="E96" s="27">
        <f>SUM(E42,E47,E81,E87,E94)</f>
        <v>1100160</v>
      </c>
      <c r="G96" s="27">
        <f>SUM(G42,G47,G81,G87,G94)</f>
        <v>1211700</v>
      </c>
      <c r="I96" s="27">
        <f>SUM(I42,I47,I81,I87,I94)</f>
        <v>960966</v>
      </c>
      <c r="K96" s="27">
        <f>SUM(K42,K47,K81,K87,K94)</f>
        <v>1251250</v>
      </c>
    </row>
    <row r="97" ht="13.5" thickTop="1"/>
    <row r="100" spans="5:6" ht="12.75">
      <c r="E100" s="81"/>
      <c r="F100" s="81"/>
    </row>
  </sheetData>
  <sheetProtection/>
  <mergeCells count="6">
    <mergeCell ref="A1:A4"/>
    <mergeCell ref="C1:K1"/>
    <mergeCell ref="C2:K2"/>
    <mergeCell ref="A6:A7"/>
    <mergeCell ref="A8:A21"/>
    <mergeCell ref="C10:D10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paperSize="226" scale="7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workbookViewId="0" topLeftCell="A1">
      <selection activeCell="M3" sqref="M3"/>
    </sheetView>
  </sheetViews>
  <sheetFormatPr defaultColWidth="9.00390625" defaultRowHeight="12.75"/>
  <cols>
    <col min="1" max="1" width="22.375" style="0" customWidth="1"/>
    <col min="2" max="2" width="1.625" style="0" customWidth="1"/>
    <col min="3" max="3" width="29.375" style="0" customWidth="1"/>
    <col min="4" max="4" width="1.625" style="0" customWidth="1"/>
    <col min="5" max="5" width="15.625" style="0" customWidth="1"/>
    <col min="6" max="6" width="1.37890625" style="0" customWidth="1"/>
    <col min="7" max="7" width="13.375" style="0" customWidth="1"/>
    <col min="8" max="8" width="1.37890625" style="0" customWidth="1"/>
    <col min="9" max="9" width="15.625" style="0" customWidth="1"/>
    <col min="10" max="10" width="1.37890625" style="0" customWidth="1"/>
    <col min="11" max="11" width="15.625" style="0" customWidth="1"/>
    <col min="12" max="12" width="2.50390625" style="0" customWidth="1"/>
  </cols>
  <sheetData>
    <row r="1" spans="1:11" ht="23.25">
      <c r="A1" s="248"/>
      <c r="B1" s="51"/>
      <c r="C1" s="250" t="s">
        <v>90</v>
      </c>
      <c r="D1" s="250"/>
      <c r="E1" s="250"/>
      <c r="F1" s="250"/>
      <c r="G1" s="250"/>
      <c r="H1" s="250"/>
      <c r="I1" s="250"/>
      <c r="J1" s="250"/>
      <c r="K1" s="250"/>
    </row>
    <row r="2" spans="1:11" ht="15">
      <c r="A2" s="248"/>
      <c r="B2" s="51"/>
      <c r="C2" s="251" t="s">
        <v>73</v>
      </c>
      <c r="D2" s="252"/>
      <c r="E2" s="252"/>
      <c r="F2" s="252"/>
      <c r="G2" s="252"/>
      <c r="H2" s="252"/>
      <c r="I2" s="252"/>
      <c r="J2" s="252"/>
      <c r="K2" s="252"/>
    </row>
    <row r="3" spans="1:11" ht="15">
      <c r="A3" s="248"/>
      <c r="B3" s="51"/>
      <c r="C3" s="51"/>
      <c r="D3" s="51"/>
      <c r="E3" s="52"/>
      <c r="F3" s="52"/>
      <c r="G3" s="53"/>
      <c r="H3" s="53"/>
      <c r="I3" s="53"/>
      <c r="J3" s="54"/>
      <c r="K3" s="54"/>
    </row>
    <row r="4" spans="1:11" ht="15.75" thickBot="1">
      <c r="A4" s="249"/>
      <c r="B4" s="55"/>
      <c r="C4" s="55"/>
      <c r="D4" s="55"/>
      <c r="E4" s="55"/>
      <c r="F4" s="55"/>
      <c r="G4" s="56"/>
      <c r="H4" s="56"/>
      <c r="I4" s="56"/>
      <c r="J4" s="56"/>
      <c r="K4" s="56"/>
    </row>
    <row r="5" spans="1:11" ht="15">
      <c r="A5" s="57"/>
      <c r="B5" s="58"/>
      <c r="C5" s="51"/>
      <c r="D5" s="51"/>
      <c r="E5" s="51"/>
      <c r="F5" s="51"/>
      <c r="G5" s="59"/>
      <c r="H5" s="59"/>
      <c r="I5" s="59"/>
      <c r="J5" s="59"/>
      <c r="K5" s="59"/>
    </row>
    <row r="6" spans="1:11" ht="15">
      <c r="A6" s="253" t="s">
        <v>74</v>
      </c>
      <c r="B6" s="60"/>
      <c r="C6" s="61" t="s">
        <v>75</v>
      </c>
      <c r="D6" s="62"/>
      <c r="E6" s="63"/>
      <c r="F6" s="63"/>
      <c r="G6" s="63"/>
      <c r="H6" s="63"/>
      <c r="I6" s="63"/>
      <c r="J6" s="62"/>
      <c r="K6" s="63"/>
    </row>
    <row r="7" spans="1:11" ht="22.5" customHeight="1">
      <c r="A7" s="253"/>
      <c r="B7" s="64"/>
      <c r="C7" s="65"/>
      <c r="D7" s="66"/>
      <c r="E7" s="135" t="s">
        <v>0</v>
      </c>
      <c r="F7" s="68"/>
      <c r="G7" s="68" t="s">
        <v>1</v>
      </c>
      <c r="H7" s="68"/>
      <c r="I7" s="68" t="s">
        <v>2</v>
      </c>
      <c r="J7" s="67"/>
      <c r="K7" s="68" t="s">
        <v>1</v>
      </c>
    </row>
    <row r="8" spans="1:11" ht="12.75">
      <c r="A8" s="254" t="s">
        <v>76</v>
      </c>
      <c r="B8" s="64"/>
      <c r="C8" s="65" t="s">
        <v>77</v>
      </c>
      <c r="D8" s="69"/>
      <c r="E8" s="136">
        <v>2018</v>
      </c>
      <c r="F8" s="70"/>
      <c r="G8" s="70" t="s">
        <v>148</v>
      </c>
      <c r="H8" s="70"/>
      <c r="I8" s="70" t="s">
        <v>148</v>
      </c>
      <c r="J8" s="70"/>
      <c r="K8" s="70" t="s">
        <v>215</v>
      </c>
    </row>
    <row r="9" spans="1:11" ht="12.75">
      <c r="A9" s="254"/>
      <c r="B9" s="71"/>
      <c r="C9" s="72"/>
      <c r="D9" s="72"/>
      <c r="E9" s="72"/>
      <c r="F9" s="72"/>
      <c r="G9" s="72"/>
      <c r="H9" s="72"/>
      <c r="I9" s="72"/>
      <c r="J9" s="72"/>
      <c r="K9" s="72"/>
    </row>
    <row r="10" spans="1:11" ht="13.5">
      <c r="A10" s="254"/>
      <c r="B10" s="71"/>
      <c r="C10" s="256" t="s">
        <v>38</v>
      </c>
      <c r="D10" s="256"/>
      <c r="E10" s="20"/>
      <c r="F10" s="20"/>
      <c r="G10" s="20"/>
      <c r="H10" s="20"/>
      <c r="I10" s="20"/>
      <c r="J10" s="20"/>
      <c r="K10" s="20"/>
    </row>
    <row r="11" spans="1:11" ht="13.5">
      <c r="A11" s="254"/>
      <c r="B11" s="71"/>
      <c r="C11" s="30" t="s">
        <v>29</v>
      </c>
      <c r="D11" s="2"/>
      <c r="E11" s="2"/>
      <c r="F11" s="2"/>
      <c r="G11" s="131"/>
      <c r="H11" s="2"/>
      <c r="I11" s="2"/>
      <c r="J11" s="2"/>
      <c r="K11" s="2"/>
    </row>
    <row r="12" spans="1:11" ht="13.5">
      <c r="A12" s="254"/>
      <c r="B12" s="71"/>
      <c r="C12" s="20" t="s">
        <v>79</v>
      </c>
      <c r="D12" s="14"/>
      <c r="E12" s="138">
        <v>126545</v>
      </c>
      <c r="G12" s="138">
        <v>126000</v>
      </c>
      <c r="H12" s="14"/>
      <c r="I12" s="138">
        <v>129626</v>
      </c>
      <c r="J12" s="14"/>
      <c r="K12" s="138">
        <v>130000</v>
      </c>
    </row>
    <row r="13" spans="1:11" ht="13.5" hidden="1">
      <c r="A13" s="254"/>
      <c r="B13" s="71"/>
      <c r="C13" s="20"/>
      <c r="D13" s="22"/>
      <c r="E13" s="22"/>
      <c r="G13" s="22"/>
      <c r="H13" s="22"/>
      <c r="I13" s="22"/>
      <c r="K13" s="22"/>
    </row>
    <row r="14" spans="1:11" ht="13.5" hidden="1">
      <c r="A14" s="254"/>
      <c r="B14" s="71"/>
      <c r="C14" s="20"/>
      <c r="D14" s="22"/>
      <c r="E14" s="22"/>
      <c r="G14" s="22"/>
      <c r="H14" s="22"/>
      <c r="I14" s="22"/>
      <c r="K14" s="22"/>
    </row>
    <row r="15" spans="1:11" ht="13.5" hidden="1">
      <c r="A15" s="254"/>
      <c r="B15" s="71"/>
      <c r="C15" s="20"/>
      <c r="D15" s="22"/>
      <c r="E15" s="22"/>
      <c r="G15" s="22"/>
      <c r="H15" s="22"/>
      <c r="I15" s="22"/>
      <c r="K15" s="22"/>
    </row>
    <row r="16" spans="1:11" ht="13.5">
      <c r="A16" s="254"/>
      <c r="B16" s="71"/>
      <c r="C16" s="20"/>
      <c r="D16" s="22"/>
      <c r="E16" s="22"/>
      <c r="F16" s="137"/>
      <c r="G16" s="22"/>
      <c r="H16" s="22"/>
      <c r="I16" s="22"/>
      <c r="J16" s="137"/>
      <c r="K16" s="22"/>
    </row>
    <row r="17" spans="1:11" ht="13.5" hidden="1">
      <c r="A17" s="254"/>
      <c r="B17" s="71"/>
      <c r="C17" s="20"/>
      <c r="D17" s="71"/>
      <c r="G17" s="22"/>
      <c r="H17" s="22"/>
      <c r="I17" s="22"/>
      <c r="K17" s="22"/>
    </row>
    <row r="18" spans="1:11" ht="13.5">
      <c r="A18" s="254"/>
      <c r="B18" s="71"/>
      <c r="C18" s="30" t="s">
        <v>31</v>
      </c>
      <c r="D18" s="71"/>
      <c r="E18" s="22">
        <f>SUM(E12:E17)</f>
        <v>126545</v>
      </c>
      <c r="G18" s="22">
        <f>SUM(G12:G17)</f>
        <v>126000</v>
      </c>
      <c r="H18" s="22"/>
      <c r="I18" s="22">
        <f>SUM(I12:I17)</f>
        <v>129626</v>
      </c>
      <c r="K18" s="22">
        <f>SUM(K12:K17)</f>
        <v>130000</v>
      </c>
    </row>
    <row r="19" spans="1:11" ht="13.5">
      <c r="A19" s="254"/>
      <c r="B19" s="71"/>
      <c r="C19" s="20"/>
      <c r="D19" s="14"/>
      <c r="G19" s="14"/>
      <c r="H19" s="14"/>
      <c r="I19" s="14"/>
      <c r="J19" s="14"/>
      <c r="K19" s="14"/>
    </row>
    <row r="20" spans="1:11" ht="13.5">
      <c r="A20" s="254"/>
      <c r="B20" s="71"/>
      <c r="C20" s="30" t="s">
        <v>32</v>
      </c>
      <c r="D20" s="2"/>
      <c r="G20" s="2"/>
      <c r="H20" s="2"/>
      <c r="I20" s="2"/>
      <c r="J20" s="2"/>
      <c r="K20" s="2"/>
    </row>
    <row r="21" spans="1:11" ht="13.5">
      <c r="A21" s="254"/>
      <c r="B21" s="71"/>
      <c r="C21" s="20" t="s">
        <v>102</v>
      </c>
      <c r="D21" s="22"/>
      <c r="E21" s="22">
        <v>0</v>
      </c>
      <c r="G21" s="22">
        <v>65000</v>
      </c>
      <c r="H21" s="22"/>
      <c r="I21" s="22">
        <v>0</v>
      </c>
      <c r="J21" s="22"/>
      <c r="K21" s="22">
        <v>65000</v>
      </c>
    </row>
    <row r="22" spans="1:11" ht="13.5">
      <c r="A22" s="254"/>
      <c r="B22" s="71"/>
      <c r="C22" s="20" t="s">
        <v>88</v>
      </c>
      <c r="D22" s="22"/>
      <c r="E22" s="22">
        <v>0</v>
      </c>
      <c r="G22" s="22">
        <v>220000</v>
      </c>
      <c r="H22" s="22"/>
      <c r="I22" s="22">
        <v>0</v>
      </c>
      <c r="J22" s="22"/>
      <c r="K22" s="22">
        <v>220000</v>
      </c>
    </row>
    <row r="23" spans="1:11" ht="13.5">
      <c r="A23" s="254"/>
      <c r="B23" s="71"/>
      <c r="C23" s="20" t="s">
        <v>89</v>
      </c>
      <c r="D23" s="71"/>
      <c r="E23" s="22">
        <v>43390</v>
      </c>
      <c r="G23" s="22">
        <v>42538</v>
      </c>
      <c r="H23" s="22"/>
      <c r="I23" s="22">
        <v>43764</v>
      </c>
      <c r="J23" s="22"/>
      <c r="K23" s="22">
        <v>44000</v>
      </c>
    </row>
    <row r="24" spans="1:11" ht="13.5">
      <c r="A24" s="254"/>
      <c r="B24" s="71"/>
      <c r="C24" s="20" t="s">
        <v>86</v>
      </c>
      <c r="D24" s="71"/>
      <c r="E24" s="22">
        <v>53625</v>
      </c>
      <c r="G24" s="22">
        <v>52729</v>
      </c>
      <c r="H24" s="22"/>
      <c r="I24" s="22">
        <v>38346</v>
      </c>
      <c r="J24" s="22"/>
      <c r="K24" s="22">
        <v>0</v>
      </c>
    </row>
    <row r="25" spans="1:11" ht="13.5">
      <c r="A25" s="254"/>
      <c r="B25" s="71"/>
      <c r="C25" s="20" t="s">
        <v>87</v>
      </c>
      <c r="D25" s="71"/>
      <c r="E25" s="22">
        <v>0</v>
      </c>
      <c r="G25" s="22"/>
      <c r="H25" s="22"/>
      <c r="I25" s="22">
        <v>0</v>
      </c>
      <c r="J25" s="22"/>
      <c r="K25" s="22">
        <v>31000</v>
      </c>
    </row>
    <row r="26" spans="1:11" ht="13.5">
      <c r="A26" s="254"/>
      <c r="B26" s="71"/>
      <c r="C26" s="20" t="s">
        <v>91</v>
      </c>
      <c r="D26" s="22"/>
      <c r="E26" s="25">
        <v>0</v>
      </c>
      <c r="G26" s="25">
        <v>16700</v>
      </c>
      <c r="H26" s="22"/>
      <c r="I26" s="25">
        <v>0</v>
      </c>
      <c r="J26" s="22"/>
      <c r="K26" s="25">
        <v>27200</v>
      </c>
    </row>
    <row r="27" spans="1:11" ht="13.5">
      <c r="A27" s="111"/>
      <c r="B27" s="73"/>
      <c r="C27" s="20"/>
      <c r="D27" s="71"/>
      <c r="G27" s="22"/>
      <c r="H27" s="22"/>
      <c r="I27" s="22"/>
      <c r="J27" s="22"/>
      <c r="K27" s="22"/>
    </row>
    <row r="28" spans="1:11" ht="13.5">
      <c r="A28" s="130"/>
      <c r="B28" s="73"/>
      <c r="C28" s="30" t="s">
        <v>112</v>
      </c>
      <c r="D28" s="71"/>
      <c r="E28" s="25">
        <f>SUM(E21:E27)</f>
        <v>97015</v>
      </c>
      <c r="G28" s="25">
        <f>SUM(G21:G27)</f>
        <v>396967</v>
      </c>
      <c r="H28" s="22"/>
      <c r="I28" s="25">
        <f>SUM(I21:I27)</f>
        <v>82110</v>
      </c>
      <c r="J28" s="22"/>
      <c r="K28" s="25">
        <f>SUM(K21:K27)</f>
        <v>387200</v>
      </c>
    </row>
    <row r="29" spans="2:11" ht="12" customHeight="1">
      <c r="B29" s="73"/>
      <c r="C29" s="20"/>
      <c r="D29" s="22"/>
      <c r="G29" s="22"/>
      <c r="H29" s="22"/>
      <c r="I29" s="22"/>
      <c r="J29" s="22"/>
      <c r="K29" s="22"/>
    </row>
    <row r="30" spans="2:11" ht="13.5">
      <c r="B30" s="73"/>
      <c r="C30" s="30" t="s">
        <v>34</v>
      </c>
      <c r="D30" s="22"/>
      <c r="G30" s="22"/>
      <c r="H30" s="22"/>
      <c r="I30" s="22"/>
      <c r="J30" s="22"/>
      <c r="K30" s="22"/>
    </row>
    <row r="31" spans="2:11" ht="13.5">
      <c r="B31" s="73"/>
      <c r="C31" s="20" t="s">
        <v>7</v>
      </c>
      <c r="D31" s="22"/>
      <c r="E31" s="22">
        <v>0</v>
      </c>
      <c r="G31" s="22">
        <v>25000</v>
      </c>
      <c r="H31" s="22"/>
      <c r="I31" s="22">
        <v>0</v>
      </c>
      <c r="J31" s="22"/>
      <c r="K31" s="22">
        <v>500</v>
      </c>
    </row>
    <row r="32" spans="2:11" ht="13.5">
      <c r="B32" s="73"/>
      <c r="C32" s="20" t="s">
        <v>8</v>
      </c>
      <c r="D32" s="22"/>
      <c r="E32" s="22">
        <v>7200</v>
      </c>
      <c r="G32" s="22">
        <v>43200</v>
      </c>
      <c r="H32" s="22"/>
      <c r="I32" s="22">
        <v>7200</v>
      </c>
      <c r="J32" s="22"/>
      <c r="K32" s="22">
        <v>43200</v>
      </c>
    </row>
    <row r="33" spans="2:11" ht="13.5">
      <c r="B33" s="73"/>
      <c r="C33" s="20" t="s">
        <v>9</v>
      </c>
      <c r="D33" s="22"/>
      <c r="E33" s="25">
        <v>3600</v>
      </c>
      <c r="G33" s="25">
        <v>9600</v>
      </c>
      <c r="H33" s="22"/>
      <c r="I33" s="25">
        <v>3184</v>
      </c>
      <c r="K33" s="25">
        <v>9600</v>
      </c>
    </row>
    <row r="34" spans="2:11" ht="13.5">
      <c r="B34" s="73"/>
      <c r="C34" s="20"/>
      <c r="D34" s="71"/>
      <c r="G34" s="22"/>
      <c r="H34" s="22"/>
      <c r="I34" s="22"/>
      <c r="K34" s="22"/>
    </row>
    <row r="35" spans="2:11" ht="13.5">
      <c r="B35" s="73"/>
      <c r="C35" s="30" t="s">
        <v>35</v>
      </c>
      <c r="D35" s="71"/>
      <c r="E35" s="25">
        <f>SUM(E31:E33)</f>
        <v>10800</v>
      </c>
      <c r="G35" s="25">
        <f>SUM(G31:G33)</f>
        <v>77800</v>
      </c>
      <c r="H35" s="22"/>
      <c r="I35" s="25">
        <f>SUM(I31:I33)</f>
        <v>10384</v>
      </c>
      <c r="J35" s="22"/>
      <c r="K35" s="25">
        <f>SUM(K31:K33)</f>
        <v>53300</v>
      </c>
    </row>
    <row r="36" spans="2:11" ht="13.5">
      <c r="B36" s="73"/>
      <c r="C36" s="30"/>
      <c r="D36" s="22"/>
      <c r="G36" s="22"/>
      <c r="H36" s="22"/>
      <c r="I36" s="22"/>
      <c r="J36" s="22"/>
      <c r="K36" s="22"/>
    </row>
    <row r="37" spans="2:11" ht="13.5">
      <c r="B37" s="73"/>
      <c r="C37" s="30" t="s">
        <v>36</v>
      </c>
      <c r="D37" s="22"/>
      <c r="E37" s="22">
        <f>SUM(E18,E28,E35)</f>
        <v>234360</v>
      </c>
      <c r="G37" s="22">
        <f>SUM(G18,G28,G35)</f>
        <v>600767</v>
      </c>
      <c r="H37" s="22"/>
      <c r="I37" s="22">
        <f>SUM(I18,I28,I35)</f>
        <v>222120</v>
      </c>
      <c r="J37" s="22"/>
      <c r="K37" s="22">
        <f>SUM(K18,K28,K35)</f>
        <v>570500</v>
      </c>
    </row>
    <row r="38" spans="2:11" ht="13.5">
      <c r="B38" s="73"/>
      <c r="C38" s="30"/>
      <c r="D38" s="22"/>
      <c r="E38" s="22"/>
      <c r="G38" s="22"/>
      <c r="H38" s="22"/>
      <c r="I38" s="22"/>
      <c r="J38" s="22"/>
      <c r="K38" s="22"/>
    </row>
    <row r="39" spans="2:11" ht="13.5">
      <c r="B39" s="73"/>
      <c r="C39" s="30" t="s">
        <v>127</v>
      </c>
      <c r="D39" s="22"/>
      <c r="G39" s="22"/>
      <c r="H39" s="22"/>
      <c r="I39" s="22"/>
      <c r="J39" s="22"/>
      <c r="K39" s="22"/>
    </row>
    <row r="40" spans="2:11" ht="13.5">
      <c r="B40" s="73"/>
      <c r="C40" s="20" t="s">
        <v>92</v>
      </c>
      <c r="D40" s="22"/>
      <c r="E40" s="22">
        <v>16657</v>
      </c>
      <c r="G40" s="22">
        <v>42800</v>
      </c>
      <c r="H40" s="22"/>
      <c r="I40" s="22">
        <v>16500</v>
      </c>
      <c r="J40" s="22"/>
      <c r="K40" s="22">
        <v>43600</v>
      </c>
    </row>
    <row r="41" spans="2:11" ht="13.5">
      <c r="B41" s="73"/>
      <c r="C41" s="20" t="s">
        <v>93</v>
      </c>
      <c r="D41" s="22"/>
      <c r="E41" s="22">
        <v>27088</v>
      </c>
      <c r="G41" s="22">
        <v>27000</v>
      </c>
      <c r="H41" s="22"/>
      <c r="I41" s="22">
        <v>22040</v>
      </c>
      <c r="J41" s="22"/>
      <c r="K41" s="22">
        <v>24900</v>
      </c>
    </row>
    <row r="42" spans="2:11" ht="13.5">
      <c r="B42" s="73"/>
      <c r="C42" s="20" t="s">
        <v>94</v>
      </c>
      <c r="D42" s="22"/>
      <c r="E42" s="22">
        <v>19077</v>
      </c>
      <c r="G42" s="22">
        <v>44900</v>
      </c>
      <c r="H42" s="22"/>
      <c r="I42" s="22">
        <v>17800</v>
      </c>
      <c r="K42" s="22">
        <v>45700</v>
      </c>
    </row>
    <row r="43" spans="2:11" ht="13.5">
      <c r="B43" s="73"/>
      <c r="C43" s="20" t="s">
        <v>37</v>
      </c>
      <c r="D43" s="71"/>
      <c r="E43" s="25">
        <v>5850</v>
      </c>
      <c r="G43" s="25">
        <v>15600</v>
      </c>
      <c r="H43" s="22"/>
      <c r="I43" s="25">
        <v>5175</v>
      </c>
      <c r="K43" s="25">
        <v>15600</v>
      </c>
    </row>
    <row r="44" spans="2:11" ht="13.5">
      <c r="B44" s="73"/>
      <c r="C44" s="20"/>
      <c r="D44" s="71"/>
      <c r="G44" s="22"/>
      <c r="H44" s="22"/>
      <c r="I44" s="22"/>
      <c r="K44" s="22"/>
    </row>
    <row r="45" spans="2:11" ht="13.5">
      <c r="B45" s="73"/>
      <c r="C45" s="30" t="s">
        <v>95</v>
      </c>
      <c r="D45" s="71"/>
      <c r="E45" s="25">
        <f>SUM(E37:E43)</f>
        <v>303032</v>
      </c>
      <c r="G45" s="25">
        <f>SUM(G37:G43)</f>
        <v>731067</v>
      </c>
      <c r="H45" s="22"/>
      <c r="I45" s="25">
        <f>SUM(I37:I43)</f>
        <v>283635</v>
      </c>
      <c r="K45" s="25">
        <f>SUM(K37:K43)</f>
        <v>700300</v>
      </c>
    </row>
    <row r="46" spans="2:11" ht="13.5">
      <c r="B46" s="73"/>
      <c r="C46" s="31"/>
      <c r="D46" s="20"/>
      <c r="G46" s="20"/>
      <c r="H46" s="20"/>
      <c r="I46" s="20"/>
      <c r="J46" s="20"/>
      <c r="K46" s="20"/>
    </row>
    <row r="47" spans="2:11" ht="13.5">
      <c r="B47" s="73"/>
      <c r="C47" s="32" t="s">
        <v>39</v>
      </c>
      <c r="D47" s="29"/>
      <c r="G47" s="20"/>
      <c r="H47" s="20"/>
      <c r="I47" s="20"/>
      <c r="J47" s="20"/>
      <c r="K47" s="20"/>
    </row>
    <row r="48" spans="2:11" ht="13.5">
      <c r="B48" s="73"/>
      <c r="C48" s="20" t="s">
        <v>10</v>
      </c>
      <c r="D48" s="29"/>
      <c r="E48" s="22">
        <v>2324</v>
      </c>
      <c r="G48" s="22">
        <v>5000</v>
      </c>
      <c r="H48" s="22"/>
      <c r="I48" s="22">
        <v>0</v>
      </c>
      <c r="J48" s="20"/>
      <c r="K48" s="22">
        <v>1500</v>
      </c>
    </row>
    <row r="49" spans="2:11" ht="13.5">
      <c r="B49" s="73"/>
      <c r="C49" s="20" t="s">
        <v>103</v>
      </c>
      <c r="D49" s="71"/>
      <c r="E49" s="25">
        <v>184</v>
      </c>
      <c r="G49" s="25">
        <v>10000</v>
      </c>
      <c r="H49" s="22"/>
      <c r="I49" s="25">
        <v>600</v>
      </c>
      <c r="K49" s="25">
        <v>10000</v>
      </c>
    </row>
    <row r="50" spans="2:11" ht="13.5">
      <c r="B50" s="73"/>
      <c r="C50" s="20"/>
      <c r="D50" s="71"/>
      <c r="G50" s="22"/>
      <c r="H50" s="22"/>
      <c r="I50" s="22"/>
      <c r="J50" s="22"/>
      <c r="K50" s="22"/>
    </row>
    <row r="51" spans="2:11" ht="13.5">
      <c r="B51" s="77"/>
      <c r="C51" s="30" t="s">
        <v>104</v>
      </c>
      <c r="D51" s="71"/>
      <c r="E51" s="25">
        <f>SUM(E48:E50)</f>
        <v>2508</v>
      </c>
      <c r="G51" s="25">
        <f>SUM(G48:G50)</f>
        <v>15000</v>
      </c>
      <c r="H51" s="22"/>
      <c r="I51" s="25">
        <f>SUM(I48:I50)</f>
        <v>600</v>
      </c>
      <c r="J51" s="22"/>
      <c r="K51" s="25">
        <f>SUM(K48:K50)</f>
        <v>11500</v>
      </c>
    </row>
    <row r="52" spans="2:11" ht="12" customHeight="1">
      <c r="B52" s="77"/>
      <c r="C52" s="20"/>
      <c r="D52" s="71"/>
      <c r="G52" s="22"/>
      <c r="H52" s="22"/>
      <c r="I52" s="22"/>
      <c r="J52" s="22"/>
      <c r="K52" s="22"/>
    </row>
    <row r="53" spans="2:11" ht="13.5">
      <c r="B53" s="77"/>
      <c r="C53" s="33" t="s">
        <v>40</v>
      </c>
      <c r="D53" s="20"/>
      <c r="G53" s="20"/>
      <c r="H53" s="20"/>
      <c r="I53" s="20"/>
      <c r="J53" s="20"/>
      <c r="K53" s="20"/>
    </row>
    <row r="54" spans="2:11" ht="13.5">
      <c r="B54" s="77"/>
      <c r="C54" s="23" t="s">
        <v>96</v>
      </c>
      <c r="D54" s="22"/>
      <c r="E54" s="22">
        <v>2860</v>
      </c>
      <c r="G54" s="22">
        <v>600</v>
      </c>
      <c r="H54" s="22"/>
      <c r="I54" s="22">
        <v>850</v>
      </c>
      <c r="J54" s="22"/>
      <c r="K54" s="22">
        <v>0</v>
      </c>
    </row>
    <row r="55" spans="2:11" ht="13.5">
      <c r="B55" s="77"/>
      <c r="C55" s="23" t="s">
        <v>84</v>
      </c>
      <c r="D55" s="22"/>
      <c r="E55" s="22">
        <v>3149</v>
      </c>
      <c r="G55" s="22">
        <v>600</v>
      </c>
      <c r="H55" s="22"/>
      <c r="I55" s="22">
        <v>650</v>
      </c>
      <c r="J55" s="22"/>
      <c r="K55" s="22">
        <v>0</v>
      </c>
    </row>
    <row r="56" spans="2:11" ht="13.5">
      <c r="B56" s="78"/>
      <c r="C56" s="20" t="s">
        <v>105</v>
      </c>
      <c r="D56" s="22"/>
      <c r="E56" s="22">
        <v>0</v>
      </c>
      <c r="G56" s="22">
        <v>6000</v>
      </c>
      <c r="H56" s="22"/>
      <c r="I56" s="22">
        <v>0</v>
      </c>
      <c r="J56" s="22"/>
      <c r="K56" s="22">
        <v>6000</v>
      </c>
    </row>
    <row r="57" spans="2:11" ht="13.5">
      <c r="B57" s="78"/>
      <c r="C57" s="20" t="s">
        <v>81</v>
      </c>
      <c r="D57" s="22"/>
      <c r="E57" s="22">
        <v>730</v>
      </c>
      <c r="G57" s="22">
        <v>2000</v>
      </c>
      <c r="H57" s="22"/>
      <c r="I57" s="22">
        <v>1630</v>
      </c>
      <c r="J57" s="22"/>
      <c r="K57" s="22">
        <v>2000</v>
      </c>
    </row>
    <row r="58" spans="2:11" ht="13.5">
      <c r="B58" s="78"/>
      <c r="C58" s="20" t="s">
        <v>140</v>
      </c>
      <c r="D58" s="22"/>
      <c r="E58" s="22">
        <v>23099</v>
      </c>
      <c r="G58" s="22">
        <v>27000</v>
      </c>
      <c r="H58" s="22"/>
      <c r="I58" s="22">
        <v>6000</v>
      </c>
      <c r="J58" s="22"/>
      <c r="K58" s="22">
        <v>7000</v>
      </c>
    </row>
    <row r="59" spans="2:11" ht="13.5">
      <c r="B59" s="78"/>
      <c r="C59" s="20" t="s">
        <v>83</v>
      </c>
      <c r="D59" s="22"/>
      <c r="E59" s="22">
        <v>0</v>
      </c>
      <c r="G59" s="22">
        <v>2500</v>
      </c>
      <c r="H59" s="22"/>
      <c r="I59" s="22">
        <v>0</v>
      </c>
      <c r="J59" s="22"/>
      <c r="K59" s="22">
        <v>2500</v>
      </c>
    </row>
    <row r="60" spans="2:11" ht="13.5">
      <c r="B60" s="79"/>
      <c r="C60" s="20" t="s">
        <v>41</v>
      </c>
      <c r="D60" s="22"/>
      <c r="E60" s="22">
        <v>3899</v>
      </c>
      <c r="G60" s="22">
        <v>5000</v>
      </c>
      <c r="H60" s="22"/>
      <c r="I60" s="22">
        <v>2500</v>
      </c>
      <c r="J60" s="22"/>
      <c r="K60" s="22">
        <v>5000</v>
      </c>
    </row>
    <row r="61" spans="2:11" ht="13.5">
      <c r="B61" s="79"/>
      <c r="C61" s="20" t="s">
        <v>42</v>
      </c>
      <c r="D61" s="22"/>
      <c r="E61" s="22">
        <v>1929</v>
      </c>
      <c r="G61" s="22">
        <v>8000</v>
      </c>
      <c r="H61" s="22"/>
      <c r="I61" s="22">
        <v>3500</v>
      </c>
      <c r="J61" s="22"/>
      <c r="K61" s="22">
        <v>8000</v>
      </c>
    </row>
    <row r="62" spans="2:11" ht="13.5">
      <c r="B62" s="79"/>
      <c r="C62" s="20" t="s">
        <v>141</v>
      </c>
      <c r="D62" s="22"/>
      <c r="E62" s="22">
        <v>15400</v>
      </c>
      <c r="G62" s="22">
        <v>2800</v>
      </c>
      <c r="H62" s="22"/>
      <c r="I62" s="22">
        <v>3600</v>
      </c>
      <c r="J62" s="22"/>
      <c r="K62" s="22">
        <v>0</v>
      </c>
    </row>
    <row r="63" spans="2:11" ht="13.5">
      <c r="B63" s="79"/>
      <c r="C63" s="20" t="s">
        <v>106</v>
      </c>
      <c r="D63" s="22"/>
      <c r="E63" s="22">
        <v>3168</v>
      </c>
      <c r="G63" s="22">
        <v>3200</v>
      </c>
      <c r="H63" s="22"/>
      <c r="I63" s="22">
        <v>2500</v>
      </c>
      <c r="J63" s="22"/>
      <c r="K63" s="22">
        <v>2400</v>
      </c>
    </row>
    <row r="64" spans="2:11" ht="13.5">
      <c r="B64" s="78"/>
      <c r="C64" s="20" t="s">
        <v>142</v>
      </c>
      <c r="D64" s="22"/>
      <c r="E64" s="25">
        <v>0</v>
      </c>
      <c r="G64" s="25">
        <v>1500</v>
      </c>
      <c r="H64" s="22"/>
      <c r="I64" s="25">
        <v>0</v>
      </c>
      <c r="K64" s="25">
        <v>750</v>
      </c>
    </row>
    <row r="65" spans="2:11" ht="13.5" hidden="1">
      <c r="B65" s="78"/>
      <c r="D65" s="22"/>
      <c r="G65" s="22"/>
      <c r="H65" s="22"/>
      <c r="I65" s="22"/>
      <c r="K65" s="22"/>
    </row>
    <row r="66" spans="2:11" ht="13.5" hidden="1">
      <c r="B66" s="78"/>
      <c r="C66" s="20"/>
      <c r="D66" s="22"/>
      <c r="G66" s="22"/>
      <c r="H66" s="22"/>
      <c r="I66" s="22"/>
      <c r="J66">
        <v>0</v>
      </c>
      <c r="K66" s="22"/>
    </row>
    <row r="67" spans="2:11" ht="13.5" hidden="1">
      <c r="B67" s="78"/>
      <c r="C67" s="20"/>
      <c r="D67" s="22"/>
      <c r="G67" s="22"/>
      <c r="H67" s="22"/>
      <c r="I67" s="22"/>
      <c r="K67" s="22"/>
    </row>
    <row r="68" spans="2:11" ht="13.5" hidden="1">
      <c r="B68" s="78"/>
      <c r="C68" s="20"/>
      <c r="D68" s="22"/>
      <c r="G68" s="22"/>
      <c r="H68" s="22"/>
      <c r="I68" s="22"/>
      <c r="K68" s="22"/>
    </row>
    <row r="69" spans="2:11" ht="13.5" hidden="1">
      <c r="B69" s="78"/>
      <c r="C69" s="20"/>
      <c r="D69" s="22"/>
      <c r="G69" s="22"/>
      <c r="H69" s="22"/>
      <c r="I69" s="22"/>
      <c r="K69" s="22"/>
    </row>
    <row r="70" spans="2:11" ht="13.5" hidden="1">
      <c r="B70" s="78"/>
      <c r="C70" s="20"/>
      <c r="D70" s="22"/>
      <c r="G70" s="22"/>
      <c r="H70" s="22"/>
      <c r="I70" s="22"/>
      <c r="K70" s="22"/>
    </row>
    <row r="71" spans="2:11" ht="13.5" hidden="1">
      <c r="B71" s="78"/>
      <c r="C71" s="20"/>
      <c r="D71" s="22"/>
      <c r="G71" s="22"/>
      <c r="H71" s="22"/>
      <c r="I71" s="22"/>
      <c r="K71" s="22"/>
    </row>
    <row r="72" spans="2:11" ht="13.5" hidden="1">
      <c r="B72" s="78"/>
      <c r="C72" s="20"/>
      <c r="D72" s="22"/>
      <c r="G72" s="22"/>
      <c r="H72" s="22"/>
      <c r="I72" s="22"/>
      <c r="K72" s="22"/>
    </row>
    <row r="73" spans="2:11" ht="13.5" hidden="1">
      <c r="B73" s="78"/>
      <c r="C73" s="20"/>
      <c r="D73" s="22"/>
      <c r="G73" s="22"/>
      <c r="H73" s="22"/>
      <c r="I73" s="22"/>
      <c r="K73" s="22"/>
    </row>
    <row r="74" spans="2:11" ht="13.5" hidden="1">
      <c r="B74" s="77"/>
      <c r="C74" s="20"/>
      <c r="D74" s="22"/>
      <c r="G74" s="22"/>
      <c r="H74" s="22"/>
      <c r="I74" s="22"/>
      <c r="K74" s="22"/>
    </row>
    <row r="75" spans="2:11" ht="13.5" hidden="1">
      <c r="B75" s="77"/>
      <c r="C75" s="20"/>
      <c r="D75" s="71"/>
      <c r="G75" s="22"/>
      <c r="H75" s="22"/>
      <c r="I75" s="22"/>
      <c r="K75" s="22"/>
    </row>
    <row r="76" spans="2:11" ht="13.5" hidden="1">
      <c r="B76" s="77"/>
      <c r="C76" s="23"/>
      <c r="D76" s="71"/>
      <c r="G76" s="22"/>
      <c r="H76" s="22"/>
      <c r="I76" s="22"/>
      <c r="K76" s="22"/>
    </row>
    <row r="77" spans="2:11" ht="13.5" hidden="1">
      <c r="B77" s="77"/>
      <c r="C77" s="23"/>
      <c r="D77" s="23"/>
      <c r="G77" s="22"/>
      <c r="H77" s="22"/>
      <c r="I77" s="22"/>
      <c r="K77" s="22"/>
    </row>
    <row r="78" spans="2:11" ht="13.5" hidden="1">
      <c r="B78" s="77"/>
      <c r="C78" s="23"/>
      <c r="D78" s="23"/>
      <c r="G78" s="22"/>
      <c r="H78" s="22"/>
      <c r="I78" s="22"/>
      <c r="K78" s="22"/>
    </row>
    <row r="79" spans="2:11" ht="13.5" hidden="1">
      <c r="B79" s="77"/>
      <c r="C79" s="23"/>
      <c r="D79" s="23"/>
      <c r="G79" s="22"/>
      <c r="H79" s="22"/>
      <c r="I79" s="22"/>
      <c r="K79" s="22"/>
    </row>
    <row r="80" spans="2:4" ht="13.5">
      <c r="B80" s="77"/>
      <c r="C80" s="20"/>
      <c r="D80" s="22"/>
    </row>
    <row r="81" spans="2:11" ht="13.5">
      <c r="B81" s="77"/>
      <c r="C81" s="30" t="s">
        <v>49</v>
      </c>
      <c r="D81" s="71"/>
      <c r="E81" s="25">
        <f>SUM(E54:E80)</f>
        <v>54234</v>
      </c>
      <c r="G81" s="25">
        <f>SUM(G54:G80)</f>
        <v>59200</v>
      </c>
      <c r="H81" s="22"/>
      <c r="I81" s="25">
        <f>SUM(I54:I80)</f>
        <v>21230</v>
      </c>
      <c r="K81" s="25">
        <f>SUM(K54:K80)</f>
        <v>33650</v>
      </c>
    </row>
    <row r="82" spans="2:11" ht="13.5">
      <c r="B82" s="77"/>
      <c r="C82" s="30"/>
      <c r="D82" s="71"/>
      <c r="E82" s="22"/>
      <c r="G82" s="22"/>
      <c r="H82" s="22"/>
      <c r="I82" s="22"/>
      <c r="K82" s="22"/>
    </row>
    <row r="83" spans="2:11" ht="13.5">
      <c r="B83" s="77"/>
      <c r="C83" s="140" t="s">
        <v>50</v>
      </c>
      <c r="D83" s="71"/>
      <c r="E83" s="22"/>
      <c r="G83" s="22"/>
      <c r="H83" s="22"/>
      <c r="I83" s="22"/>
      <c r="K83" s="22"/>
    </row>
    <row r="84" spans="2:11" ht="13.5">
      <c r="B84" s="77"/>
      <c r="C84" s="20" t="s">
        <v>98</v>
      </c>
      <c r="D84" s="71"/>
      <c r="E84" s="25">
        <v>0</v>
      </c>
      <c r="G84" s="25">
        <v>0</v>
      </c>
      <c r="H84" s="22"/>
      <c r="I84" s="25">
        <v>300</v>
      </c>
      <c r="K84" s="25">
        <v>0</v>
      </c>
    </row>
    <row r="85" spans="2:11" ht="13.5">
      <c r="B85" s="77"/>
      <c r="C85" s="30"/>
      <c r="D85" s="71"/>
      <c r="E85" s="22"/>
      <c r="G85" s="22"/>
      <c r="H85" s="22"/>
      <c r="I85" s="22"/>
      <c r="K85" s="22"/>
    </row>
    <row r="86" spans="2:11" ht="13.5">
      <c r="B86" s="77"/>
      <c r="C86" s="30" t="s">
        <v>108</v>
      </c>
      <c r="D86" s="71"/>
      <c r="E86" s="25">
        <f>SUM(E83:E85)</f>
        <v>0</v>
      </c>
      <c r="G86" s="25">
        <f>SUM(G83:G85)</f>
        <v>0</v>
      </c>
      <c r="H86" s="22"/>
      <c r="I86" s="25">
        <f>SUM(I83:I85)</f>
        <v>300</v>
      </c>
      <c r="K86" s="25">
        <f>SUM(K83:K85)</f>
        <v>0</v>
      </c>
    </row>
    <row r="87" spans="2:11" ht="13.5">
      <c r="B87" s="77"/>
      <c r="C87" s="20"/>
      <c r="D87" s="71"/>
      <c r="G87" s="22"/>
      <c r="H87" s="22"/>
      <c r="I87" s="22"/>
      <c r="J87" s="22"/>
      <c r="K87" s="22"/>
    </row>
    <row r="88" spans="2:11" ht="13.5" hidden="1">
      <c r="B88" s="77"/>
      <c r="C88" s="112" t="s">
        <v>50</v>
      </c>
      <c r="D88" s="71"/>
      <c r="G88" s="20"/>
      <c r="H88" s="20"/>
      <c r="I88" s="20"/>
      <c r="J88" s="20"/>
      <c r="K88" s="20"/>
    </row>
    <row r="89" spans="2:11" ht="13.5" hidden="1">
      <c r="B89" s="77"/>
      <c r="G89" s="25"/>
      <c r="H89" s="22"/>
      <c r="I89" s="25"/>
      <c r="K89" s="25"/>
    </row>
    <row r="90" spans="2:11" ht="13.5" hidden="1">
      <c r="B90" s="77"/>
      <c r="G90" s="22">
        <f>SUM(G89)</f>
        <v>0</v>
      </c>
      <c r="H90" s="22"/>
      <c r="I90" s="22">
        <f>SUM(I89)</f>
        <v>0</v>
      </c>
      <c r="K90" s="22">
        <f>SUM(K89)</f>
        <v>0</v>
      </c>
    </row>
    <row r="91" spans="2:11" ht="13.5">
      <c r="B91" s="77"/>
      <c r="C91" s="112" t="s">
        <v>51</v>
      </c>
      <c r="D91" s="112"/>
      <c r="G91" s="20"/>
      <c r="H91" s="20"/>
      <c r="I91" s="20"/>
      <c r="J91" s="20"/>
      <c r="K91" s="20"/>
    </row>
    <row r="92" spans="2:11" ht="13.5">
      <c r="B92" s="77"/>
      <c r="C92" s="23" t="s">
        <v>143</v>
      </c>
      <c r="D92" s="112"/>
      <c r="E92" s="22">
        <v>0</v>
      </c>
      <c r="G92" s="22">
        <v>54000</v>
      </c>
      <c r="H92" s="22"/>
      <c r="I92" s="22">
        <v>0</v>
      </c>
      <c r="J92" s="22"/>
      <c r="K92" s="22">
        <v>54000</v>
      </c>
    </row>
    <row r="93" spans="2:11" ht="13.5">
      <c r="B93" s="77"/>
      <c r="C93" s="23" t="s">
        <v>107</v>
      </c>
      <c r="D93" s="22"/>
      <c r="E93" s="25">
        <v>0</v>
      </c>
      <c r="G93" s="25">
        <v>27200</v>
      </c>
      <c r="H93" s="22"/>
      <c r="I93" s="25">
        <v>0</v>
      </c>
      <c r="K93" s="25">
        <v>22000</v>
      </c>
    </row>
    <row r="94" spans="2:4" ht="13.5">
      <c r="B94" s="77"/>
      <c r="C94" s="23"/>
      <c r="D94" s="22"/>
    </row>
    <row r="95" spans="2:11" ht="13.5">
      <c r="B95" s="77"/>
      <c r="C95" s="20"/>
      <c r="D95" s="22"/>
      <c r="E95" s="25">
        <f>SUM(E92:E93)</f>
        <v>0</v>
      </c>
      <c r="G95" s="25">
        <f>SUM(G92:G93)</f>
        <v>81200</v>
      </c>
      <c r="H95" s="22"/>
      <c r="I95" s="25">
        <f>SUM(I92:I93)</f>
        <v>0</v>
      </c>
      <c r="K95" s="25">
        <f>SUM(K92:K93)</f>
        <v>76000</v>
      </c>
    </row>
    <row r="96" spans="2:11" ht="13.5">
      <c r="B96" s="77"/>
      <c r="C96" s="20"/>
      <c r="D96" s="20"/>
      <c r="G96" s="20"/>
      <c r="H96" s="20"/>
      <c r="I96" s="20"/>
      <c r="K96" s="20"/>
    </row>
    <row r="97" spans="2:11" ht="14.25" thickBot="1">
      <c r="B97" s="77"/>
      <c r="C97" s="20" t="s">
        <v>25</v>
      </c>
      <c r="D97" s="14"/>
      <c r="E97" s="27">
        <f>SUM(E45,E51,E81,E86,E90,E95)</f>
        <v>359774</v>
      </c>
      <c r="G97" s="27">
        <f>SUM(G45,G51,G81,G86,G90,G95)</f>
        <v>886467</v>
      </c>
      <c r="H97" s="14"/>
      <c r="I97" s="27">
        <f>SUM(I45,I51,I81,I86,I90,I95)</f>
        <v>305765</v>
      </c>
      <c r="K97" s="27">
        <f>SUM(K45,K51,K81,K86,K90,K95)</f>
        <v>821450</v>
      </c>
    </row>
    <row r="98" ht="13.5" thickTop="1"/>
    <row r="101" ht="12.75">
      <c r="E101" s="81"/>
    </row>
  </sheetData>
  <sheetProtection/>
  <mergeCells count="6">
    <mergeCell ref="A1:A4"/>
    <mergeCell ref="C1:K1"/>
    <mergeCell ref="C2:K2"/>
    <mergeCell ref="A6:A7"/>
    <mergeCell ref="A8:A26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fitToHeight="1" fitToWidth="1" horizontalDpi="600" verticalDpi="600" orientation="portrait" paperSize="226" scale="5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workbookViewId="0" topLeftCell="A32">
      <selection activeCell="A32" sqref="A32"/>
    </sheetView>
  </sheetViews>
  <sheetFormatPr defaultColWidth="9.00390625" defaultRowHeight="12.75"/>
  <cols>
    <col min="1" max="1" width="22.375" style="0" customWidth="1"/>
    <col min="2" max="2" width="1.625" style="0" customWidth="1"/>
    <col min="3" max="3" width="30.50390625" style="0" customWidth="1"/>
    <col min="4" max="4" width="1.625" style="0" customWidth="1"/>
    <col min="5" max="5" width="15.625" style="0" customWidth="1"/>
    <col min="6" max="6" width="2.00390625" style="0" customWidth="1"/>
    <col min="7" max="7" width="12.50390625" style="0" customWidth="1"/>
    <col min="8" max="8" width="2.50390625" style="0" customWidth="1"/>
    <col min="9" max="9" width="15.875" style="0" customWidth="1"/>
    <col min="10" max="10" width="3.00390625" style="0" customWidth="1"/>
    <col min="11" max="11" width="15.50390625" style="0" customWidth="1"/>
    <col min="12" max="12" width="3.125" style="0" customWidth="1"/>
  </cols>
  <sheetData>
    <row r="1" spans="1:11" ht="23.25">
      <c r="A1" s="248"/>
      <c r="B1" s="51"/>
      <c r="C1" s="250" t="s">
        <v>110</v>
      </c>
      <c r="D1" s="250"/>
      <c r="E1" s="250"/>
      <c r="F1" s="250"/>
      <c r="G1" s="250"/>
      <c r="H1" s="250"/>
      <c r="I1" s="250"/>
      <c r="J1" s="250"/>
      <c r="K1" s="250"/>
    </row>
    <row r="2" spans="1:11" ht="15">
      <c r="A2" s="248"/>
      <c r="B2" s="51"/>
      <c r="C2" s="251" t="s">
        <v>73</v>
      </c>
      <c r="D2" s="252"/>
      <c r="E2" s="252"/>
      <c r="F2" s="252"/>
      <c r="G2" s="252"/>
      <c r="H2" s="252"/>
      <c r="I2" s="252"/>
      <c r="J2" s="252"/>
      <c r="K2" s="252"/>
    </row>
    <row r="3" spans="1:11" ht="15">
      <c r="A3" s="248"/>
      <c r="B3" s="51"/>
      <c r="C3" s="51"/>
      <c r="D3" s="51"/>
      <c r="E3" s="52"/>
      <c r="F3" s="52"/>
      <c r="G3" s="53"/>
      <c r="H3" s="53"/>
      <c r="I3" s="53"/>
      <c r="J3" s="54"/>
      <c r="K3" s="54"/>
    </row>
    <row r="4" spans="1:11" ht="15.75" thickBot="1">
      <c r="A4" s="249"/>
      <c r="B4" s="55"/>
      <c r="C4" s="55"/>
      <c r="D4" s="55"/>
      <c r="E4" s="55"/>
      <c r="F4" s="55"/>
      <c r="G4" s="56"/>
      <c r="H4" s="56"/>
      <c r="I4" s="56"/>
      <c r="J4" s="56"/>
      <c r="K4" s="56"/>
    </row>
    <row r="5" spans="1:11" ht="15">
      <c r="A5" s="57"/>
      <c r="B5" s="58"/>
      <c r="C5" s="51"/>
      <c r="D5" s="51"/>
      <c r="E5" s="51"/>
      <c r="F5" s="51"/>
      <c r="G5" s="59"/>
      <c r="H5" s="59"/>
      <c r="I5" s="59"/>
      <c r="J5" s="59"/>
      <c r="K5" s="59"/>
    </row>
    <row r="6" spans="1:11" ht="15">
      <c r="A6" s="253" t="s">
        <v>74</v>
      </c>
      <c r="B6" s="60"/>
      <c r="C6" s="61" t="s">
        <v>75</v>
      </c>
      <c r="D6" s="62"/>
      <c r="E6" s="63"/>
      <c r="F6" s="63"/>
      <c r="G6" s="63"/>
      <c r="H6" s="63"/>
      <c r="I6" s="63"/>
      <c r="J6" s="62"/>
      <c r="K6" s="63"/>
    </row>
    <row r="7" spans="1:11" ht="21" customHeight="1">
      <c r="A7" s="253"/>
      <c r="B7" s="64"/>
      <c r="C7" s="65"/>
      <c r="D7" s="66"/>
      <c r="E7" s="135" t="s">
        <v>0</v>
      </c>
      <c r="F7" s="67"/>
      <c r="G7" s="68" t="s">
        <v>1</v>
      </c>
      <c r="H7" s="68"/>
      <c r="I7" s="68" t="s">
        <v>2</v>
      </c>
      <c r="J7" s="67"/>
      <c r="K7" s="68" t="s">
        <v>1</v>
      </c>
    </row>
    <row r="8" spans="1:11" ht="17.25" customHeight="1">
      <c r="A8" s="254" t="s">
        <v>76</v>
      </c>
      <c r="B8" s="64"/>
      <c r="C8" s="65" t="s">
        <v>77</v>
      </c>
      <c r="D8" s="69"/>
      <c r="E8" s="136">
        <v>2018</v>
      </c>
      <c r="F8" s="80"/>
      <c r="G8" s="70" t="s">
        <v>148</v>
      </c>
      <c r="H8" s="70"/>
      <c r="I8" s="70" t="s">
        <v>148</v>
      </c>
      <c r="J8" s="70"/>
      <c r="K8" s="70" t="s">
        <v>215</v>
      </c>
    </row>
    <row r="9" spans="1:11" ht="12.75">
      <c r="A9" s="254"/>
      <c r="B9" s="71"/>
      <c r="C9" s="72"/>
      <c r="D9" s="72"/>
      <c r="E9" s="72"/>
      <c r="F9" s="72"/>
      <c r="G9" s="72"/>
      <c r="H9" s="72"/>
      <c r="I9" s="72"/>
      <c r="J9" s="72"/>
      <c r="K9" s="72"/>
    </row>
    <row r="10" spans="1:11" ht="13.5">
      <c r="A10" s="254"/>
      <c r="B10" s="71"/>
      <c r="C10" s="256" t="s">
        <v>38</v>
      </c>
      <c r="D10" s="256"/>
      <c r="E10" s="20"/>
      <c r="F10" s="20"/>
      <c r="G10" s="20"/>
      <c r="H10" s="20"/>
      <c r="I10" s="20"/>
      <c r="J10" s="20"/>
      <c r="K10" s="20"/>
    </row>
    <row r="11" spans="1:11" ht="13.5">
      <c r="A11" s="254"/>
      <c r="B11" s="71"/>
      <c r="C11" s="30" t="s">
        <v>29</v>
      </c>
      <c r="D11" s="2"/>
      <c r="E11" s="2"/>
      <c r="G11" s="2"/>
      <c r="H11" s="2"/>
      <c r="I11" s="2"/>
      <c r="J11" s="2"/>
      <c r="K11" s="2"/>
    </row>
    <row r="12" spans="1:11" ht="13.5">
      <c r="A12" s="254"/>
      <c r="B12" s="71"/>
      <c r="C12" s="20" t="s">
        <v>223</v>
      </c>
      <c r="D12" s="2"/>
      <c r="E12" s="14">
        <v>0</v>
      </c>
      <c r="G12" s="14">
        <v>150000</v>
      </c>
      <c r="H12" s="14"/>
      <c r="I12" s="14">
        <v>0</v>
      </c>
      <c r="J12" s="2"/>
      <c r="K12" s="14">
        <v>150000</v>
      </c>
    </row>
    <row r="13" spans="1:11" ht="13.5">
      <c r="A13" s="254"/>
      <c r="B13" s="71"/>
      <c r="C13" s="20" t="s">
        <v>111</v>
      </c>
      <c r="D13" s="2"/>
      <c r="E13" s="22">
        <v>127006</v>
      </c>
      <c r="G13" s="22">
        <v>126000</v>
      </c>
      <c r="H13" s="14"/>
      <c r="I13" s="22">
        <v>129626</v>
      </c>
      <c r="J13" s="2"/>
      <c r="K13" s="22">
        <v>130000</v>
      </c>
    </row>
    <row r="14" spans="1:11" ht="13.5" customHeight="1">
      <c r="A14" s="254"/>
      <c r="B14" s="71"/>
      <c r="C14" s="20" t="s">
        <v>182</v>
      </c>
      <c r="D14" s="14"/>
      <c r="E14" s="25">
        <v>0</v>
      </c>
      <c r="G14" s="25">
        <v>70000</v>
      </c>
      <c r="H14" s="22"/>
      <c r="I14" s="25">
        <v>0</v>
      </c>
      <c r="J14" s="14"/>
      <c r="K14" s="25">
        <v>70000</v>
      </c>
    </row>
    <row r="15" spans="1:11" ht="13.5" hidden="1">
      <c r="A15" s="254"/>
      <c r="B15" s="71"/>
      <c r="C15" s="20"/>
      <c r="D15" s="22"/>
      <c r="E15" s="22"/>
      <c r="G15" s="22"/>
      <c r="H15" s="22"/>
      <c r="I15" s="22"/>
      <c r="K15" s="22"/>
    </row>
    <row r="16" spans="1:11" ht="13.5" hidden="1">
      <c r="A16" s="254"/>
      <c r="B16" s="71"/>
      <c r="C16" s="20"/>
      <c r="D16" s="22"/>
      <c r="E16" s="22"/>
      <c r="G16" s="22"/>
      <c r="H16" s="22"/>
      <c r="I16" s="22"/>
      <c r="K16" s="22"/>
    </row>
    <row r="17" spans="1:11" ht="13.5" hidden="1">
      <c r="A17" s="254"/>
      <c r="B17" s="71"/>
      <c r="C17" s="20"/>
      <c r="D17" s="22"/>
      <c r="E17" s="22"/>
      <c r="G17" s="22"/>
      <c r="H17" s="22"/>
      <c r="I17" s="22"/>
      <c r="K17" s="22"/>
    </row>
    <row r="18" spans="1:11" ht="13.5">
      <c r="A18" s="254"/>
      <c r="B18" s="71"/>
      <c r="C18" s="71"/>
      <c r="D18" s="71"/>
      <c r="E18" s="22"/>
      <c r="G18" s="22"/>
      <c r="H18" s="22"/>
      <c r="I18" s="22"/>
      <c r="K18" s="22"/>
    </row>
    <row r="19" spans="1:11" ht="13.5" hidden="1">
      <c r="A19" s="254"/>
      <c r="B19" s="71"/>
      <c r="C19" s="20"/>
      <c r="D19" s="71"/>
      <c r="E19" s="22"/>
      <c r="G19" s="22"/>
      <c r="H19" s="22"/>
      <c r="I19" s="22"/>
      <c r="K19" s="22"/>
    </row>
    <row r="20" spans="1:11" ht="13.5">
      <c r="A20" s="254"/>
      <c r="B20" s="71"/>
      <c r="C20" s="30" t="s">
        <v>31</v>
      </c>
      <c r="D20" s="71"/>
      <c r="E20" s="25">
        <f>SUM(E12:E19)</f>
        <v>127006</v>
      </c>
      <c r="G20" s="25">
        <f>SUM(G12:G19)</f>
        <v>346000</v>
      </c>
      <c r="H20" s="22"/>
      <c r="I20" s="25">
        <f>SUM(I12:I19)</f>
        <v>129626</v>
      </c>
      <c r="K20" s="25">
        <f>SUM(K12:K19)</f>
        <v>350000</v>
      </c>
    </row>
    <row r="21" spans="1:11" ht="13.5">
      <c r="A21" s="254"/>
      <c r="B21" s="71"/>
      <c r="C21" s="20"/>
      <c r="D21" s="14"/>
      <c r="E21" s="20"/>
      <c r="G21" s="14"/>
      <c r="H21" s="14"/>
      <c r="I21" s="14"/>
      <c r="J21" s="14"/>
      <c r="K21" s="14"/>
    </row>
    <row r="22" spans="1:11" ht="13.5">
      <c r="A22" s="254"/>
      <c r="B22" s="71"/>
      <c r="C22" s="30" t="s">
        <v>32</v>
      </c>
      <c r="D22" s="2"/>
      <c r="E22" s="2"/>
      <c r="G22" s="2"/>
      <c r="H22" s="2"/>
      <c r="I22" s="2"/>
      <c r="J22" s="2"/>
      <c r="K22" s="2"/>
    </row>
    <row r="23" spans="1:11" ht="13.5">
      <c r="A23" s="254"/>
      <c r="B23" s="71"/>
      <c r="C23" s="20" t="s">
        <v>87</v>
      </c>
      <c r="D23" s="22"/>
      <c r="E23" s="22">
        <v>0</v>
      </c>
      <c r="G23" s="22">
        <v>31000</v>
      </c>
      <c r="H23" s="22"/>
      <c r="I23" s="22">
        <v>0</v>
      </c>
      <c r="J23" s="22"/>
      <c r="K23" s="22">
        <v>0</v>
      </c>
    </row>
    <row r="24" spans="1:11" ht="13.5">
      <c r="A24" s="254"/>
      <c r="B24" s="71"/>
      <c r="C24" s="20" t="s">
        <v>91</v>
      </c>
      <c r="D24" s="71"/>
      <c r="E24" s="25">
        <v>0</v>
      </c>
      <c r="G24" s="25">
        <v>11900</v>
      </c>
      <c r="H24" s="22"/>
      <c r="I24" s="25">
        <v>0</v>
      </c>
      <c r="J24" s="22"/>
      <c r="K24" s="25">
        <v>18400</v>
      </c>
    </row>
    <row r="25" spans="1:11" ht="13.5">
      <c r="A25" s="111"/>
      <c r="B25" s="73"/>
      <c r="C25" s="20"/>
      <c r="D25" s="71"/>
      <c r="E25" s="22"/>
      <c r="G25" s="22"/>
      <c r="H25" s="22"/>
      <c r="I25" s="22"/>
      <c r="J25" s="22"/>
      <c r="K25" s="22"/>
    </row>
    <row r="26" spans="1:11" ht="13.5">
      <c r="A26" s="74"/>
      <c r="B26" s="73"/>
      <c r="C26" s="30" t="s">
        <v>112</v>
      </c>
      <c r="D26" s="71"/>
      <c r="E26" s="25">
        <f>SUM(E23:E25)</f>
        <v>0</v>
      </c>
      <c r="G26" s="25">
        <f>SUM(G23:G25)</f>
        <v>42900</v>
      </c>
      <c r="H26" s="22"/>
      <c r="I26" s="25">
        <f>SUM(I23:I25)</f>
        <v>0</v>
      </c>
      <c r="J26" s="22"/>
      <c r="K26" s="25">
        <f>SUM(K23:K25)</f>
        <v>18400</v>
      </c>
    </row>
    <row r="27" spans="2:11" ht="13.5">
      <c r="B27" s="73"/>
      <c r="C27" s="20"/>
      <c r="D27" s="22"/>
      <c r="E27" s="22"/>
      <c r="G27" s="22"/>
      <c r="H27" s="22"/>
      <c r="I27" s="22"/>
      <c r="J27" s="22"/>
      <c r="K27" s="22"/>
    </row>
    <row r="28" spans="2:11" ht="13.5">
      <c r="B28" s="73"/>
      <c r="C28" s="30" t="s">
        <v>34</v>
      </c>
      <c r="D28" s="22"/>
      <c r="E28" s="22"/>
      <c r="G28" s="22"/>
      <c r="H28" s="22"/>
      <c r="I28" s="22"/>
      <c r="J28" s="22"/>
      <c r="K28" s="22"/>
    </row>
    <row r="29" spans="2:11" ht="13.5">
      <c r="B29" s="73"/>
      <c r="C29" s="20" t="s">
        <v>7</v>
      </c>
      <c r="D29" s="22"/>
      <c r="E29" s="22">
        <v>0</v>
      </c>
      <c r="G29" s="22">
        <v>500</v>
      </c>
      <c r="H29" s="22"/>
      <c r="I29" s="22">
        <v>0</v>
      </c>
      <c r="J29" s="22"/>
      <c r="K29" s="22">
        <v>500</v>
      </c>
    </row>
    <row r="30" spans="2:11" ht="13.5">
      <c r="B30" s="73"/>
      <c r="C30" s="20" t="s">
        <v>8</v>
      </c>
      <c r="D30" s="22"/>
      <c r="E30" s="22">
        <v>7200</v>
      </c>
      <c r="G30" s="22">
        <v>14400</v>
      </c>
      <c r="H30" s="22"/>
      <c r="I30" s="22">
        <v>7200</v>
      </c>
      <c r="J30" s="22"/>
      <c r="K30" s="22">
        <v>14400</v>
      </c>
    </row>
    <row r="31" spans="2:11" ht="13.5">
      <c r="B31" s="73"/>
      <c r="C31" s="20" t="s">
        <v>9</v>
      </c>
      <c r="D31" s="22"/>
      <c r="E31" s="25">
        <v>1200</v>
      </c>
      <c r="G31" s="25">
        <v>4800</v>
      </c>
      <c r="H31" s="22"/>
      <c r="I31" s="25">
        <v>1200</v>
      </c>
      <c r="K31" s="25">
        <v>3600</v>
      </c>
    </row>
    <row r="32" spans="2:11" ht="13.5">
      <c r="B32" s="73"/>
      <c r="C32" s="20"/>
      <c r="D32" s="71"/>
      <c r="E32" s="22"/>
      <c r="G32" s="22"/>
      <c r="H32" s="22"/>
      <c r="I32" s="22"/>
      <c r="K32" s="22"/>
    </row>
    <row r="33" spans="2:11" ht="13.5">
      <c r="B33" s="73"/>
      <c r="C33" s="30" t="s">
        <v>35</v>
      </c>
      <c r="D33" s="71"/>
      <c r="E33" s="25">
        <f>SUM(E29:E31)</f>
        <v>8400</v>
      </c>
      <c r="G33" s="25">
        <f>SUM(G29:G31)</f>
        <v>19700</v>
      </c>
      <c r="H33" s="22"/>
      <c r="I33" s="25">
        <f>SUM(I29:I31)</f>
        <v>8400</v>
      </c>
      <c r="J33" s="22"/>
      <c r="K33" s="25">
        <f>SUM(K29:K31)</f>
        <v>18500</v>
      </c>
    </row>
    <row r="34" spans="2:11" ht="13.5">
      <c r="B34" s="73"/>
      <c r="C34" s="30"/>
      <c r="D34" s="22"/>
      <c r="E34" s="22"/>
      <c r="G34" s="22"/>
      <c r="H34" s="22"/>
      <c r="I34" s="22"/>
      <c r="J34" s="22"/>
      <c r="K34" s="22"/>
    </row>
    <row r="35" spans="2:11" ht="13.5">
      <c r="B35" s="73"/>
      <c r="C35" s="30" t="s">
        <v>36</v>
      </c>
      <c r="D35" s="22"/>
      <c r="E35" s="25">
        <f>SUM(E20,E26,E33)</f>
        <v>135406</v>
      </c>
      <c r="G35" s="25">
        <f>SUM(G20,G26,G33)</f>
        <v>408600</v>
      </c>
      <c r="H35" s="22"/>
      <c r="I35" s="25">
        <f>SUM(I20,I26,I33)</f>
        <v>138026</v>
      </c>
      <c r="J35" s="22"/>
      <c r="K35" s="25">
        <f>SUM(K20,K26,K33)</f>
        <v>386900</v>
      </c>
    </row>
    <row r="36" spans="2:11" ht="13.5">
      <c r="B36" s="73"/>
      <c r="C36" s="30"/>
      <c r="D36" s="22"/>
      <c r="E36" s="22"/>
      <c r="G36" s="22"/>
      <c r="H36" s="22"/>
      <c r="I36" s="22"/>
      <c r="J36" s="22"/>
      <c r="K36" s="22"/>
    </row>
    <row r="37" spans="2:11" ht="13.5">
      <c r="B37" s="73"/>
      <c r="C37" s="30" t="s">
        <v>127</v>
      </c>
      <c r="D37" s="22"/>
      <c r="E37" s="22"/>
      <c r="G37" s="22"/>
      <c r="H37" s="22"/>
      <c r="I37" s="22"/>
      <c r="J37" s="22"/>
      <c r="K37" s="22"/>
    </row>
    <row r="38" spans="2:14" ht="13.5">
      <c r="B38" s="73"/>
      <c r="C38" s="20" t="s">
        <v>92</v>
      </c>
      <c r="D38" s="22"/>
      <c r="E38" s="22">
        <v>9838</v>
      </c>
      <c r="G38" s="22">
        <v>30300</v>
      </c>
      <c r="H38" s="22"/>
      <c r="I38" s="22">
        <v>10100</v>
      </c>
      <c r="J38" s="22"/>
      <c r="K38" s="22">
        <v>29600</v>
      </c>
      <c r="M38" s="133" t="s">
        <v>175</v>
      </c>
      <c r="N38" s="133" t="s">
        <v>176</v>
      </c>
    </row>
    <row r="39" spans="2:14" ht="13.5">
      <c r="B39" s="73"/>
      <c r="C39" s="20" t="s">
        <v>93</v>
      </c>
      <c r="D39" s="22"/>
      <c r="E39" s="22">
        <v>18619</v>
      </c>
      <c r="G39" s="22">
        <v>20500</v>
      </c>
      <c r="H39" s="22"/>
      <c r="I39" s="22">
        <f>17000+15</f>
        <v>17015</v>
      </c>
      <c r="J39" s="22"/>
      <c r="K39" s="22">
        <v>16800</v>
      </c>
      <c r="M39" s="133">
        <v>2019</v>
      </c>
      <c r="N39" s="133">
        <v>2020</v>
      </c>
    </row>
    <row r="40" spans="2:14" ht="13.5">
      <c r="B40" s="73"/>
      <c r="C40" s="20" t="s">
        <v>94</v>
      </c>
      <c r="D40" s="22"/>
      <c r="E40" s="22">
        <v>11022</v>
      </c>
      <c r="G40" s="22">
        <v>32000</v>
      </c>
      <c r="H40" s="22"/>
      <c r="I40" s="22">
        <v>11100</v>
      </c>
      <c r="K40" s="22">
        <v>31000</v>
      </c>
      <c r="M40" s="134">
        <f>SUM(I38:I40)</f>
        <v>38215</v>
      </c>
      <c r="N40" s="134">
        <f>SUM(K38:K40)</f>
        <v>77400</v>
      </c>
    </row>
    <row r="41" spans="2:11" ht="13.5">
      <c r="B41" s="73"/>
      <c r="C41" s="20" t="s">
        <v>37</v>
      </c>
      <c r="D41" s="71"/>
      <c r="E41" s="25">
        <v>1950</v>
      </c>
      <c r="G41" s="25">
        <v>7800</v>
      </c>
      <c r="H41" s="22"/>
      <c r="I41" s="25">
        <v>1950</v>
      </c>
      <c r="K41" s="25">
        <v>5850</v>
      </c>
    </row>
    <row r="42" spans="2:11" ht="13.5">
      <c r="B42" s="73"/>
      <c r="C42" s="20"/>
      <c r="D42" s="71"/>
      <c r="G42" s="22"/>
      <c r="H42" s="22"/>
      <c r="I42" s="22"/>
      <c r="K42" s="22"/>
    </row>
    <row r="43" spans="2:11" ht="13.5">
      <c r="B43" s="73"/>
      <c r="C43" s="30" t="s">
        <v>95</v>
      </c>
      <c r="D43" s="71"/>
      <c r="E43" s="25">
        <f>SUM(E35:E41)</f>
        <v>176835</v>
      </c>
      <c r="G43" s="25">
        <f>SUM(G35:G41)</f>
        <v>499200</v>
      </c>
      <c r="H43" s="22"/>
      <c r="I43" s="25">
        <f>SUM(I35:I41)</f>
        <v>178191</v>
      </c>
      <c r="K43" s="25">
        <f>SUM(K35:K41)</f>
        <v>470150</v>
      </c>
    </row>
    <row r="44" spans="2:11" ht="13.5">
      <c r="B44" s="73"/>
      <c r="C44" s="31"/>
      <c r="D44" s="20"/>
      <c r="E44" s="20"/>
      <c r="G44" s="20"/>
      <c r="H44" s="20"/>
      <c r="I44" s="20"/>
      <c r="J44" s="20"/>
      <c r="K44" s="20"/>
    </row>
    <row r="45" spans="2:11" ht="13.5">
      <c r="B45" s="73"/>
      <c r="C45" s="32" t="s">
        <v>39</v>
      </c>
      <c r="D45" s="29"/>
      <c r="E45" s="20"/>
      <c r="G45" s="20"/>
      <c r="H45" s="20"/>
      <c r="I45" s="20"/>
      <c r="J45" s="20"/>
      <c r="K45" s="20"/>
    </row>
    <row r="46" spans="2:11" ht="13.5">
      <c r="B46" s="73"/>
      <c r="C46" s="20" t="s">
        <v>10</v>
      </c>
      <c r="D46" s="29"/>
      <c r="E46" s="25">
        <v>655</v>
      </c>
      <c r="G46" s="25">
        <v>2000</v>
      </c>
      <c r="H46" s="22"/>
      <c r="I46" s="25">
        <v>4000</v>
      </c>
      <c r="J46" s="20"/>
      <c r="K46" s="25">
        <v>1000</v>
      </c>
    </row>
    <row r="47" spans="2:11" ht="13.5" hidden="1">
      <c r="B47" s="73"/>
      <c r="C47" s="20"/>
      <c r="D47" s="71"/>
      <c r="G47" s="25"/>
      <c r="H47" s="22"/>
      <c r="I47" s="22"/>
      <c r="K47" s="25"/>
    </row>
    <row r="48" spans="2:11" ht="13.5">
      <c r="B48" s="73"/>
      <c r="C48" s="20"/>
      <c r="D48" s="71"/>
      <c r="E48" s="22"/>
      <c r="G48" s="22"/>
      <c r="H48" s="22"/>
      <c r="I48" s="22"/>
      <c r="J48" s="22"/>
      <c r="K48" s="22"/>
    </row>
    <row r="49" spans="2:11" ht="13.5">
      <c r="B49" s="77"/>
      <c r="C49" s="30" t="s">
        <v>104</v>
      </c>
      <c r="D49" s="71"/>
      <c r="E49" s="25">
        <f>SUM(E46:E48)</f>
        <v>655</v>
      </c>
      <c r="G49" s="25">
        <f>SUM(G46:G48)</f>
        <v>2000</v>
      </c>
      <c r="H49" s="22"/>
      <c r="I49" s="25">
        <f>SUM(I46:I48)</f>
        <v>4000</v>
      </c>
      <c r="J49" s="22"/>
      <c r="K49" s="25">
        <f>SUM(K46:K48)</f>
        <v>1000</v>
      </c>
    </row>
    <row r="50" spans="2:11" ht="13.5">
      <c r="B50" s="77"/>
      <c r="C50" s="20"/>
      <c r="D50" s="71"/>
      <c r="E50" s="22"/>
      <c r="G50" s="22"/>
      <c r="H50" s="22"/>
      <c r="I50" s="22"/>
      <c r="J50" s="22"/>
      <c r="K50" s="22"/>
    </row>
    <row r="51" spans="2:11" ht="13.5">
      <c r="B51" s="77"/>
      <c r="C51" s="33" t="s">
        <v>40</v>
      </c>
      <c r="D51" s="20"/>
      <c r="E51" s="20"/>
      <c r="G51" s="20"/>
      <c r="H51" s="20"/>
      <c r="I51" s="20"/>
      <c r="J51" s="20"/>
      <c r="K51" s="20"/>
    </row>
    <row r="52" spans="2:11" ht="13.5" hidden="1">
      <c r="B52" s="78"/>
      <c r="C52" s="20" t="s">
        <v>105</v>
      </c>
      <c r="D52" s="22"/>
      <c r="E52" s="22"/>
      <c r="G52" s="22"/>
      <c r="H52" s="22"/>
      <c r="I52" s="22"/>
      <c r="J52" s="22"/>
      <c r="K52" s="22"/>
    </row>
    <row r="53" spans="2:11" ht="13.5" hidden="1">
      <c r="B53" s="78"/>
      <c r="C53" s="23" t="s">
        <v>96</v>
      </c>
      <c r="D53" s="22"/>
      <c r="E53" s="22"/>
      <c r="G53" s="22"/>
      <c r="H53" s="22"/>
      <c r="I53" s="22"/>
      <c r="J53" s="22"/>
      <c r="K53" s="22"/>
    </row>
    <row r="54" spans="2:11" ht="13.5">
      <c r="B54" s="78"/>
      <c r="C54" s="20" t="s">
        <v>81</v>
      </c>
      <c r="D54" s="22"/>
      <c r="E54" s="22">
        <v>1120</v>
      </c>
      <c r="G54" s="22">
        <v>2500</v>
      </c>
      <c r="H54" s="22"/>
      <c r="I54" s="22">
        <v>1500</v>
      </c>
      <c r="J54" s="22"/>
      <c r="K54" s="22">
        <v>2500</v>
      </c>
    </row>
    <row r="55" spans="2:11" ht="13.5">
      <c r="B55" s="79"/>
      <c r="C55" s="20" t="s">
        <v>144</v>
      </c>
      <c r="D55" s="22"/>
      <c r="E55" s="22">
        <v>44297</v>
      </c>
      <c r="G55" s="22">
        <v>54000</v>
      </c>
      <c r="H55" s="22"/>
      <c r="I55" s="22">
        <v>45000</v>
      </c>
      <c r="J55" s="22"/>
      <c r="K55" s="22">
        <v>71350</v>
      </c>
    </row>
    <row r="56" spans="2:11" ht="13.5">
      <c r="B56" s="79"/>
      <c r="C56" s="20" t="s">
        <v>83</v>
      </c>
      <c r="D56" s="22"/>
      <c r="E56" s="22">
        <v>1672</v>
      </c>
      <c r="G56" s="22">
        <v>0</v>
      </c>
      <c r="H56" s="22"/>
      <c r="I56" s="22">
        <v>800</v>
      </c>
      <c r="J56" s="22"/>
      <c r="K56" s="22">
        <v>0</v>
      </c>
    </row>
    <row r="57" spans="2:11" ht="13.5">
      <c r="B57" s="79"/>
      <c r="C57" s="20" t="s">
        <v>41</v>
      </c>
      <c r="D57" s="22"/>
      <c r="E57" s="22">
        <v>20</v>
      </c>
      <c r="G57" s="22">
        <v>3000</v>
      </c>
      <c r="H57" s="22"/>
      <c r="I57" s="22">
        <v>3000</v>
      </c>
      <c r="J57" s="22"/>
      <c r="K57" s="22">
        <v>3000</v>
      </c>
    </row>
    <row r="58" spans="2:11" ht="13.5">
      <c r="B58" s="79"/>
      <c r="C58" s="20" t="s">
        <v>42</v>
      </c>
      <c r="D58" s="22"/>
      <c r="E58" s="25">
        <v>826</v>
      </c>
      <c r="G58" s="25">
        <v>5000</v>
      </c>
      <c r="H58" s="22"/>
      <c r="I58" s="25">
        <v>5000</v>
      </c>
      <c r="J58" s="22"/>
      <c r="K58" s="25">
        <v>5000</v>
      </c>
    </row>
    <row r="59" spans="2:11" ht="13.5">
      <c r="B59" s="78"/>
      <c r="D59" s="22"/>
      <c r="G59" s="22"/>
      <c r="H59" s="22"/>
      <c r="I59" s="22"/>
      <c r="K59" s="22"/>
    </row>
    <row r="60" spans="2:11" ht="13.5">
      <c r="B60" s="77"/>
      <c r="C60" s="30" t="s">
        <v>49</v>
      </c>
      <c r="D60" s="71"/>
      <c r="E60" s="25">
        <f>SUM(E54:E59)</f>
        <v>47935</v>
      </c>
      <c r="G60" s="25">
        <f>SUM(G54:G59)</f>
        <v>64500</v>
      </c>
      <c r="H60" s="22"/>
      <c r="I60" s="25">
        <f>SUM(I54:I59)</f>
        <v>55300</v>
      </c>
      <c r="K60" s="25">
        <f>SUM(K54:K59)</f>
        <v>81850</v>
      </c>
    </row>
    <row r="61" spans="2:11" ht="13.5">
      <c r="B61" s="77"/>
      <c r="C61" s="20"/>
      <c r="D61" s="71"/>
      <c r="E61" s="22"/>
      <c r="G61" s="22"/>
      <c r="H61" s="22"/>
      <c r="I61" s="22"/>
      <c r="J61" s="22"/>
      <c r="K61" s="22"/>
    </row>
    <row r="62" spans="2:11" ht="13.5" hidden="1">
      <c r="B62" s="77"/>
      <c r="C62" s="112" t="s">
        <v>50</v>
      </c>
      <c r="D62" s="71"/>
      <c r="E62" s="20"/>
      <c r="G62" s="20"/>
      <c r="H62" s="20"/>
      <c r="I62" s="20"/>
      <c r="J62" s="20"/>
      <c r="K62" s="20"/>
    </row>
    <row r="63" spans="2:11" ht="13.5" hidden="1">
      <c r="B63" s="77"/>
      <c r="G63" s="25"/>
      <c r="H63" s="22"/>
      <c r="I63" s="22"/>
      <c r="K63" s="25"/>
    </row>
    <row r="64" spans="2:11" ht="13.5" hidden="1">
      <c r="B64" s="77"/>
      <c r="G64" s="22">
        <f>SUM(G63)</f>
        <v>0</v>
      </c>
      <c r="H64" s="22"/>
      <c r="I64" s="22"/>
      <c r="K64" s="22">
        <f>SUM(K63)</f>
        <v>0</v>
      </c>
    </row>
    <row r="65" spans="2:11" ht="13.5">
      <c r="B65" s="77"/>
      <c r="C65" s="112" t="s">
        <v>51</v>
      </c>
      <c r="D65" s="112"/>
      <c r="E65" s="20"/>
      <c r="G65" s="20"/>
      <c r="H65" s="20"/>
      <c r="I65" s="20"/>
      <c r="J65" s="20"/>
      <c r="K65" s="20"/>
    </row>
    <row r="66" spans="2:11" ht="13.5" hidden="1">
      <c r="B66" s="77"/>
      <c r="C66" s="23" t="s">
        <v>146</v>
      </c>
      <c r="D66" s="22"/>
      <c r="E66" s="22">
        <v>0</v>
      </c>
      <c r="G66" s="22">
        <v>0</v>
      </c>
      <c r="H66" s="22"/>
      <c r="I66" s="22">
        <v>0</v>
      </c>
      <c r="K66" s="22">
        <v>0</v>
      </c>
    </row>
    <row r="67" spans="2:11" ht="13.5">
      <c r="B67" s="77"/>
      <c r="C67" s="23" t="s">
        <v>113</v>
      </c>
      <c r="D67" s="22"/>
      <c r="E67" s="22">
        <v>0</v>
      </c>
      <c r="G67" s="22">
        <v>45000</v>
      </c>
      <c r="H67" s="22"/>
      <c r="I67" s="22">
        <v>0</v>
      </c>
      <c r="K67" s="22">
        <v>25000</v>
      </c>
    </row>
    <row r="68" spans="2:11" ht="13.5">
      <c r="B68" s="77"/>
      <c r="C68" s="20" t="s">
        <v>114</v>
      </c>
      <c r="D68" s="22"/>
      <c r="E68" s="25">
        <v>5651</v>
      </c>
      <c r="G68" s="25">
        <v>19600</v>
      </c>
      <c r="H68" s="22"/>
      <c r="I68" s="25">
        <v>5000</v>
      </c>
      <c r="K68" s="25">
        <v>16100</v>
      </c>
    </row>
    <row r="69" spans="2:11" ht="13.5">
      <c r="B69" s="77"/>
      <c r="C69" s="20"/>
      <c r="D69" s="22"/>
      <c r="G69" s="22"/>
      <c r="H69" s="22"/>
      <c r="I69" s="22"/>
      <c r="K69" s="22"/>
    </row>
    <row r="70" spans="2:11" ht="13.5">
      <c r="B70" s="77"/>
      <c r="C70" s="30" t="s">
        <v>109</v>
      </c>
      <c r="D70" s="20"/>
      <c r="E70" s="25">
        <f>SUM(E66:E69)</f>
        <v>5651</v>
      </c>
      <c r="G70" s="25">
        <f>SUM(G66:G69)</f>
        <v>64600</v>
      </c>
      <c r="H70" s="22"/>
      <c r="I70" s="25">
        <f>SUM(I66:I69)</f>
        <v>5000</v>
      </c>
      <c r="K70" s="25">
        <f>SUM(K66:K69)</f>
        <v>41100</v>
      </c>
    </row>
    <row r="71" spans="2:11" ht="13.5">
      <c r="B71" s="77"/>
      <c r="C71" s="30"/>
      <c r="D71" s="20"/>
      <c r="G71" s="20"/>
      <c r="H71" s="20"/>
      <c r="I71" s="20"/>
      <c r="K71" s="20"/>
    </row>
    <row r="72" spans="2:11" ht="14.25" thickBot="1">
      <c r="B72" s="77"/>
      <c r="C72" s="20" t="s">
        <v>25</v>
      </c>
      <c r="D72" s="14"/>
      <c r="E72" s="27">
        <f>SUM(E43,E49,E60,E64,E70)</f>
        <v>231076</v>
      </c>
      <c r="G72" s="27">
        <f>SUM(G43,G49,G60,G64,G70)</f>
        <v>630300</v>
      </c>
      <c r="H72" s="14"/>
      <c r="I72" s="27">
        <f>SUM(I43,I49,I60,I64,I70)</f>
        <v>242491</v>
      </c>
      <c r="K72" s="27">
        <f>SUM(K43,K49,K60,K64,K70)</f>
        <v>594100</v>
      </c>
    </row>
    <row r="73" ht="13.5" thickTop="1"/>
    <row r="76" spans="5:6" ht="12.75">
      <c r="E76" s="81"/>
      <c r="F76" s="81"/>
    </row>
  </sheetData>
  <sheetProtection/>
  <mergeCells count="6">
    <mergeCell ref="A1:A4"/>
    <mergeCell ref="C1:K1"/>
    <mergeCell ref="C2:K2"/>
    <mergeCell ref="A6:A7"/>
    <mergeCell ref="A8:A24"/>
    <mergeCell ref="C10:D10"/>
  </mergeCells>
  <hyperlinks>
    <hyperlink ref="C2" r:id="rId1" display="www.hcrma.net"/>
  </hyperlinks>
  <printOptions horizontalCentered="1"/>
  <pageMargins left="0.7" right="0.7" top="0.75" bottom="0.75" header="0.3" footer="0.3"/>
  <pageSetup fitToHeight="1" fitToWidth="1" horizontalDpi="600" verticalDpi="600" orientation="portrait" paperSize="226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1">
      <selection activeCell="I21" sqref="I21"/>
    </sheetView>
  </sheetViews>
  <sheetFormatPr defaultColWidth="9.00390625" defaultRowHeight="12.75"/>
  <cols>
    <col min="1" max="1" width="22.375" style="0" customWidth="1"/>
    <col min="2" max="2" width="1.625" style="0" customWidth="1"/>
    <col min="3" max="3" width="30.50390625" style="0" customWidth="1"/>
    <col min="4" max="4" width="1.625" style="0" customWidth="1"/>
    <col min="5" max="5" width="15.625" style="0" customWidth="1"/>
    <col min="6" max="6" width="2.00390625" style="0" customWidth="1"/>
    <col min="7" max="7" width="12.50390625" style="0" customWidth="1"/>
    <col min="8" max="8" width="2.50390625" style="0" customWidth="1"/>
    <col min="9" max="9" width="15.875" style="0" customWidth="1"/>
    <col min="10" max="10" width="3.00390625" style="0" customWidth="1"/>
    <col min="11" max="11" width="15.50390625" style="0" customWidth="1"/>
    <col min="12" max="12" width="3.125" style="0" customWidth="1"/>
  </cols>
  <sheetData>
    <row r="1" spans="1:11" ht="23.25">
      <c r="A1" s="248"/>
      <c r="B1" s="51"/>
      <c r="C1" s="250" t="s">
        <v>183</v>
      </c>
      <c r="D1" s="250"/>
      <c r="E1" s="250"/>
      <c r="F1" s="250"/>
      <c r="G1" s="250"/>
      <c r="H1" s="250"/>
      <c r="I1" s="250"/>
      <c r="J1" s="250"/>
      <c r="K1" s="250"/>
    </row>
    <row r="2" spans="1:11" ht="15">
      <c r="A2" s="248"/>
      <c r="B2" s="51"/>
      <c r="C2" s="251" t="s">
        <v>73</v>
      </c>
      <c r="D2" s="252"/>
      <c r="E2" s="252"/>
      <c r="F2" s="252"/>
      <c r="G2" s="252"/>
      <c r="H2" s="252"/>
      <c r="I2" s="252"/>
      <c r="J2" s="252"/>
      <c r="K2" s="252"/>
    </row>
    <row r="3" spans="1:11" ht="15">
      <c r="A3" s="248"/>
      <c r="B3" s="51"/>
      <c r="C3" s="51"/>
      <c r="D3" s="51"/>
      <c r="E3" s="52"/>
      <c r="F3" s="52"/>
      <c r="G3" s="53"/>
      <c r="H3" s="53"/>
      <c r="I3" s="53"/>
      <c r="J3" s="54"/>
      <c r="K3" s="54"/>
    </row>
    <row r="4" spans="1:11" ht="15.75" thickBot="1">
      <c r="A4" s="249"/>
      <c r="B4" s="55"/>
      <c r="C4" s="55"/>
      <c r="D4" s="55"/>
      <c r="E4" s="55"/>
      <c r="F4" s="55"/>
      <c r="G4" s="56"/>
      <c r="H4" s="56"/>
      <c r="I4" s="56"/>
      <c r="J4" s="56"/>
      <c r="K4" s="56"/>
    </row>
    <row r="5" spans="1:11" ht="15">
      <c r="A5" s="57"/>
      <c r="B5" s="58"/>
      <c r="C5" s="51"/>
      <c r="D5" s="51"/>
      <c r="E5" s="51"/>
      <c r="F5" s="51"/>
      <c r="G5" s="59"/>
      <c r="H5" s="59"/>
      <c r="I5" s="59"/>
      <c r="J5" s="59"/>
      <c r="K5" s="59"/>
    </row>
    <row r="6" spans="1:11" ht="16.5" customHeight="1">
      <c r="A6" s="253" t="s">
        <v>74</v>
      </c>
      <c r="B6" s="60"/>
      <c r="C6" s="61" t="s">
        <v>75</v>
      </c>
      <c r="D6" s="62"/>
      <c r="E6" s="63"/>
      <c r="F6" s="63"/>
      <c r="G6" s="63"/>
      <c r="H6" s="63"/>
      <c r="I6" s="63"/>
      <c r="J6" s="62"/>
      <c r="K6" s="63"/>
    </row>
    <row r="7" spans="1:11" ht="21" customHeight="1">
      <c r="A7" s="253"/>
      <c r="B7" s="64"/>
      <c r="C7" s="65"/>
      <c r="D7" s="66"/>
      <c r="E7" s="67" t="s">
        <v>0</v>
      </c>
      <c r="F7" s="67"/>
      <c r="G7" s="68" t="s">
        <v>1</v>
      </c>
      <c r="H7" s="68"/>
      <c r="I7" s="68" t="s">
        <v>2</v>
      </c>
      <c r="J7" s="67"/>
      <c r="K7" s="68" t="s">
        <v>1</v>
      </c>
    </row>
    <row r="8" spans="1:11" ht="17.25" customHeight="1">
      <c r="A8" s="254" t="s">
        <v>76</v>
      </c>
      <c r="B8" s="64"/>
      <c r="C8" s="65" t="s">
        <v>77</v>
      </c>
      <c r="D8" s="69"/>
      <c r="E8" s="80">
        <v>2018</v>
      </c>
      <c r="F8" s="80"/>
      <c r="G8" s="70" t="s">
        <v>148</v>
      </c>
      <c r="H8" s="70"/>
      <c r="I8" s="70" t="s">
        <v>148</v>
      </c>
      <c r="J8" s="70"/>
      <c r="K8" s="70" t="s">
        <v>215</v>
      </c>
    </row>
    <row r="9" spans="1:11" ht="12.75">
      <c r="A9" s="254"/>
      <c r="B9" s="71"/>
      <c r="C9" s="72"/>
      <c r="D9" s="72"/>
      <c r="E9" s="72"/>
      <c r="F9" s="72"/>
      <c r="G9" s="72"/>
      <c r="H9" s="72"/>
      <c r="I9" s="72"/>
      <c r="J9" s="72"/>
      <c r="K9" s="72"/>
    </row>
    <row r="10" spans="1:11" ht="13.5">
      <c r="A10" s="254"/>
      <c r="B10" s="73"/>
      <c r="C10" s="31"/>
      <c r="D10" s="20"/>
      <c r="E10" s="20"/>
      <c r="G10" s="20"/>
      <c r="H10" s="20"/>
      <c r="I10" s="20"/>
      <c r="J10" s="20"/>
      <c r="K10" s="20"/>
    </row>
    <row r="11" spans="1:11" ht="13.5">
      <c r="A11" s="254"/>
      <c r="B11" s="73"/>
      <c r="C11" s="132" t="s">
        <v>50</v>
      </c>
      <c r="D11" s="71"/>
      <c r="E11" s="20"/>
      <c r="F11" s="20"/>
      <c r="G11" s="20"/>
      <c r="H11" s="21"/>
      <c r="I11" s="20"/>
      <c r="K11" s="20"/>
    </row>
    <row r="12" spans="1:11" ht="13.5">
      <c r="A12" s="254"/>
      <c r="B12" s="73"/>
      <c r="C12" s="20"/>
      <c r="D12" s="71"/>
      <c r="E12" s="114"/>
      <c r="F12" s="20"/>
      <c r="G12" s="114"/>
      <c r="H12" s="114"/>
      <c r="I12" s="114"/>
      <c r="J12" s="114"/>
      <c r="K12" s="114"/>
    </row>
    <row r="13" spans="1:11" ht="13.5">
      <c r="A13" s="254"/>
      <c r="B13" s="73"/>
      <c r="C13" s="20" t="s">
        <v>173</v>
      </c>
      <c r="D13" s="71"/>
      <c r="E13" s="25">
        <v>0</v>
      </c>
      <c r="G13" s="25">
        <v>6000</v>
      </c>
      <c r="I13" s="25">
        <v>5600</v>
      </c>
      <c r="K13" s="25">
        <v>6000</v>
      </c>
    </row>
    <row r="14" spans="1:11" ht="13.5">
      <c r="A14" s="254"/>
      <c r="B14" s="73"/>
      <c r="C14" s="20"/>
      <c r="D14" s="71"/>
      <c r="E14" s="22"/>
      <c r="G14" s="22"/>
      <c r="I14" s="22"/>
      <c r="K14" s="22"/>
    </row>
    <row r="15" spans="1:11" ht="13.5">
      <c r="A15" s="254"/>
      <c r="B15" s="77"/>
      <c r="C15" s="30" t="s">
        <v>108</v>
      </c>
      <c r="D15" s="71"/>
      <c r="E15" s="25">
        <f>SUM(E12:E13)</f>
        <v>0</v>
      </c>
      <c r="G15" s="25">
        <f>SUM(G12:G13)</f>
        <v>6000</v>
      </c>
      <c r="I15" s="25">
        <f>SUM(I12:I13)</f>
        <v>5600</v>
      </c>
      <c r="K15" s="25">
        <f>SUM(K12:K13)</f>
        <v>6000</v>
      </c>
    </row>
    <row r="16" spans="1:11" ht="13.5">
      <c r="A16" s="254"/>
      <c r="B16" s="77"/>
      <c r="C16" s="20"/>
      <c r="D16" s="71"/>
      <c r="E16" s="22"/>
      <c r="G16" s="22"/>
      <c r="H16" s="22"/>
      <c r="I16" s="22"/>
      <c r="J16" s="22"/>
      <c r="K16" s="22"/>
    </row>
    <row r="17" spans="1:11" ht="13.5">
      <c r="A17" s="254"/>
      <c r="B17" s="77"/>
      <c r="C17" s="33" t="s">
        <v>40</v>
      </c>
      <c r="D17" s="20"/>
      <c r="E17" s="20"/>
      <c r="G17" s="20"/>
      <c r="H17" s="20"/>
      <c r="I17" s="20"/>
      <c r="J17" s="20"/>
      <c r="K17" s="20"/>
    </row>
    <row r="18" spans="1:11" ht="15" customHeight="1" hidden="1">
      <c r="A18" s="254"/>
      <c r="B18" s="78"/>
      <c r="C18" s="20" t="s">
        <v>105</v>
      </c>
      <c r="D18" s="22"/>
      <c r="E18" s="22"/>
      <c r="G18" s="22"/>
      <c r="H18" s="22"/>
      <c r="I18" s="22"/>
      <c r="J18" s="22"/>
      <c r="K18" s="22"/>
    </row>
    <row r="19" spans="1:11" ht="15" customHeight="1" hidden="1">
      <c r="A19" s="254"/>
      <c r="B19" s="78"/>
      <c r="C19" s="23" t="s">
        <v>96</v>
      </c>
      <c r="D19" s="22"/>
      <c r="E19" s="22"/>
      <c r="G19" s="22"/>
      <c r="H19" s="22"/>
      <c r="I19" s="22"/>
      <c r="J19" s="22"/>
      <c r="K19" s="22"/>
    </row>
    <row r="20" spans="1:11" ht="13.5">
      <c r="A20" s="254"/>
      <c r="B20" s="78"/>
      <c r="C20" s="20"/>
      <c r="D20" s="22"/>
      <c r="E20" s="22"/>
      <c r="G20" s="22"/>
      <c r="H20" s="22"/>
      <c r="I20" s="22"/>
      <c r="J20" s="22"/>
      <c r="K20" s="22"/>
    </row>
    <row r="21" spans="1:11" ht="13.5">
      <c r="A21" s="254"/>
      <c r="B21" s="79"/>
      <c r="C21" s="23" t="s">
        <v>174</v>
      </c>
      <c r="D21" s="22"/>
      <c r="E21" s="25">
        <v>0</v>
      </c>
      <c r="G21" s="25">
        <v>1200</v>
      </c>
      <c r="H21" s="22"/>
      <c r="I21" s="25">
        <v>800</v>
      </c>
      <c r="J21" s="22"/>
      <c r="K21" s="25">
        <v>1200</v>
      </c>
    </row>
    <row r="22" spans="1:11" ht="13.5">
      <c r="A22" s="254"/>
      <c r="B22" s="79"/>
      <c r="C22" s="20"/>
      <c r="D22" s="22"/>
      <c r="E22" s="22"/>
      <c r="G22" s="22"/>
      <c r="H22" s="22"/>
      <c r="I22" s="22"/>
      <c r="J22" s="22"/>
      <c r="K22" s="22"/>
    </row>
    <row r="23" spans="1:11" ht="13.5">
      <c r="A23" s="254"/>
      <c r="B23" s="77"/>
      <c r="C23" s="30" t="s">
        <v>49</v>
      </c>
      <c r="D23" s="71"/>
      <c r="E23" s="25">
        <f>SUM(E20:E22)</f>
        <v>0</v>
      </c>
      <c r="G23" s="25">
        <f>SUM(G20:G22)</f>
        <v>1200</v>
      </c>
      <c r="H23" s="22"/>
      <c r="I23" s="25">
        <f>SUM(I20:I22)</f>
        <v>800</v>
      </c>
      <c r="K23" s="25">
        <f>SUM(K20:K21)</f>
        <v>1200</v>
      </c>
    </row>
    <row r="24" spans="1:11" ht="13.5">
      <c r="A24" s="254"/>
      <c r="B24" s="77"/>
      <c r="C24" s="20"/>
      <c r="D24" s="71"/>
      <c r="E24" s="22"/>
      <c r="G24" s="22"/>
      <c r="H24" s="22"/>
      <c r="I24" s="22"/>
      <c r="J24" s="22"/>
      <c r="K24" s="22"/>
    </row>
    <row r="25" spans="1:11" ht="15" customHeight="1" hidden="1">
      <c r="A25" s="254"/>
      <c r="B25" s="77"/>
      <c r="C25" s="132" t="s">
        <v>50</v>
      </c>
      <c r="D25" s="71"/>
      <c r="E25" s="20"/>
      <c r="G25" s="20"/>
      <c r="H25" s="20"/>
      <c r="I25" s="20"/>
      <c r="J25" s="20"/>
      <c r="K25" s="20"/>
    </row>
    <row r="26" spans="1:11" ht="15" customHeight="1" hidden="1">
      <c r="A26" s="254"/>
      <c r="B26" s="77"/>
      <c r="G26" s="25"/>
      <c r="H26" s="22"/>
      <c r="I26" s="22"/>
      <c r="K26" s="25"/>
    </row>
    <row r="27" spans="1:11" ht="13.5" hidden="1">
      <c r="A27" s="76"/>
      <c r="B27" s="77"/>
      <c r="G27" s="22">
        <f>SUM(G26)</f>
        <v>0</v>
      </c>
      <c r="H27" s="22"/>
      <c r="I27" s="22"/>
      <c r="K27" s="22">
        <f>SUM(K26)</f>
        <v>0</v>
      </c>
    </row>
    <row r="28" spans="1:11" ht="13.5">
      <c r="A28" s="76"/>
      <c r="B28" s="77"/>
      <c r="C28" s="30"/>
      <c r="D28" s="20"/>
      <c r="G28" s="20"/>
      <c r="H28" s="20"/>
      <c r="I28" s="20"/>
      <c r="K28" s="20"/>
    </row>
    <row r="29" spans="1:11" ht="14.25" thickBot="1">
      <c r="A29" s="76"/>
      <c r="B29" s="77"/>
      <c r="C29" s="20" t="s">
        <v>25</v>
      </c>
      <c r="D29" s="14"/>
      <c r="E29" s="27">
        <f>SUM(E15,E23,)</f>
        <v>0</v>
      </c>
      <c r="G29" s="27">
        <f>SUM(G15,G23,)</f>
        <v>7200</v>
      </c>
      <c r="H29" s="14"/>
      <c r="I29" s="27">
        <f>SUM(I15,I23,)</f>
        <v>6400</v>
      </c>
      <c r="K29" s="27">
        <f>SUM(K15,K23,)</f>
        <v>7200</v>
      </c>
    </row>
    <row r="30" ht="13.5" thickTop="1"/>
    <row r="33" spans="5:6" ht="12.75">
      <c r="E33" s="81"/>
      <c r="F33" s="81"/>
    </row>
  </sheetData>
  <sheetProtection/>
  <mergeCells count="5">
    <mergeCell ref="A8:A26"/>
    <mergeCell ref="A1:A4"/>
    <mergeCell ref="C1:K1"/>
    <mergeCell ref="C2:K2"/>
    <mergeCell ref="A6:A7"/>
  </mergeCells>
  <hyperlinks>
    <hyperlink ref="C2" r:id="rId1" display="www.hcrma.net"/>
  </hyperlinks>
  <printOptions/>
  <pageMargins left="0.7" right="0.7" top="0.75" bottom="0.75" header="0.3" footer="0.3"/>
  <pageSetup horizontalDpi="600" verticalDpi="600" orientation="portrait" paperSize="226" scale="7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:I1"/>
    </sheetView>
  </sheetViews>
  <sheetFormatPr defaultColWidth="9.125" defaultRowHeight="12.75"/>
  <cols>
    <col min="1" max="1" width="36.625" style="123" customWidth="1"/>
    <col min="2" max="2" width="11.375" style="123" customWidth="1"/>
    <col min="3" max="3" width="1.625" style="123" customWidth="1"/>
    <col min="4" max="4" width="11.375" style="123" bestFit="1" customWidth="1"/>
    <col min="5" max="5" width="1.625" style="123" customWidth="1"/>
    <col min="6" max="6" width="12.625" style="123" customWidth="1"/>
    <col min="7" max="7" width="1.625" style="123" customWidth="1"/>
    <col min="8" max="8" width="11.375" style="123" bestFit="1" customWidth="1"/>
    <col min="9" max="10" width="1.625" style="123" customWidth="1"/>
    <col min="11" max="16384" width="9.125" style="123" customWidth="1"/>
  </cols>
  <sheetData>
    <row r="1" spans="1:10" ht="15">
      <c r="A1" s="257" t="s">
        <v>13</v>
      </c>
      <c r="B1" s="257"/>
      <c r="C1" s="257"/>
      <c r="D1" s="257"/>
      <c r="E1" s="257"/>
      <c r="F1" s="257"/>
      <c r="G1" s="257"/>
      <c r="H1" s="257"/>
      <c r="I1" s="257"/>
      <c r="J1" s="158"/>
    </row>
    <row r="2" spans="1:10" ht="15">
      <c r="A2" s="257" t="s">
        <v>151</v>
      </c>
      <c r="B2" s="257"/>
      <c r="C2" s="257"/>
      <c r="D2" s="257"/>
      <c r="E2" s="257"/>
      <c r="F2" s="257"/>
      <c r="G2" s="257"/>
      <c r="H2" s="257"/>
      <c r="I2" s="257"/>
      <c r="J2" s="158"/>
    </row>
    <row r="3" spans="1:10" ht="15">
      <c r="A3" s="257" t="s">
        <v>152</v>
      </c>
      <c r="B3" s="257"/>
      <c r="C3" s="257"/>
      <c r="D3" s="257"/>
      <c r="E3" s="257"/>
      <c r="F3" s="257"/>
      <c r="G3" s="257"/>
      <c r="H3" s="257"/>
      <c r="I3" s="257"/>
      <c r="J3" s="158"/>
    </row>
    <row r="4" spans="1:10" ht="15">
      <c r="A4" s="257" t="s">
        <v>153</v>
      </c>
      <c r="B4" s="257"/>
      <c r="C4" s="257"/>
      <c r="D4" s="257"/>
      <c r="E4" s="257"/>
      <c r="F4" s="257"/>
      <c r="G4" s="257"/>
      <c r="H4" s="257"/>
      <c r="I4" s="257"/>
      <c r="J4" s="158"/>
    </row>
    <row r="5" spans="1:10" ht="15">
      <c r="A5" s="258" t="s">
        <v>219</v>
      </c>
      <c r="B5" s="258"/>
      <c r="C5" s="258"/>
      <c r="D5" s="258"/>
      <c r="E5" s="258"/>
      <c r="F5" s="258"/>
      <c r="G5" s="258"/>
      <c r="H5" s="258"/>
      <c r="I5" s="258"/>
      <c r="J5" s="258"/>
    </row>
    <row r="7" ht="12.75">
      <c r="F7" s="124" t="s">
        <v>154</v>
      </c>
    </row>
    <row r="8" ht="12.75"/>
    <row r="9" spans="2:8" ht="12.75">
      <c r="B9" s="154" t="s">
        <v>0</v>
      </c>
      <c r="C9" s="154"/>
      <c r="D9" s="155" t="s">
        <v>1</v>
      </c>
      <c r="E9" s="154"/>
      <c r="F9" s="154" t="s">
        <v>2</v>
      </c>
      <c r="G9" s="154"/>
      <c r="H9" s="155" t="s">
        <v>1</v>
      </c>
    </row>
    <row r="10" spans="2:8" ht="12.75">
      <c r="B10" s="156">
        <v>2018</v>
      </c>
      <c r="C10" s="154"/>
      <c r="D10" s="157">
        <v>2019</v>
      </c>
      <c r="E10" s="154"/>
      <c r="F10" s="157">
        <v>2019</v>
      </c>
      <c r="G10" s="154"/>
      <c r="H10" s="157">
        <v>2020</v>
      </c>
    </row>
    <row r="11" spans="2:8" ht="12.75">
      <c r="B11" s="125"/>
      <c r="C11" s="125"/>
      <c r="D11" s="126"/>
      <c r="E11" s="125"/>
      <c r="F11" s="125"/>
      <c r="G11" s="125"/>
      <c r="H11" s="126"/>
    </row>
    <row r="12" spans="2:8" ht="12.75">
      <c r="B12" s="125"/>
      <c r="C12" s="125"/>
      <c r="D12" s="126"/>
      <c r="E12" s="125"/>
      <c r="F12" s="125"/>
      <c r="G12" s="125"/>
      <c r="H12" s="126"/>
    </row>
    <row r="13" spans="2:8" ht="15" customHeight="1">
      <c r="B13" s="125"/>
      <c r="C13" s="125"/>
      <c r="D13" s="126"/>
      <c r="E13" s="125"/>
      <c r="F13" s="125"/>
      <c r="G13" s="125"/>
      <c r="H13" s="126"/>
    </row>
    <row r="14" spans="1:9" ht="15" customHeight="1">
      <c r="A14" s="141" t="s">
        <v>155</v>
      </c>
      <c r="B14" s="142">
        <f>336350</f>
        <v>336350</v>
      </c>
      <c r="C14" s="142"/>
      <c r="D14" s="143">
        <v>353550</v>
      </c>
      <c r="E14" s="142"/>
      <c r="F14" s="142">
        <f>+B38</f>
        <v>350221</v>
      </c>
      <c r="G14" s="142"/>
      <c r="H14" s="143">
        <f>+F38</f>
        <v>386221</v>
      </c>
      <c r="I14" s="127"/>
    </row>
    <row r="15" spans="1:8" ht="15" customHeight="1">
      <c r="A15" s="144"/>
      <c r="B15" s="144"/>
      <c r="C15" s="144"/>
      <c r="D15" s="145"/>
      <c r="E15" s="144"/>
      <c r="F15" s="144"/>
      <c r="G15" s="144"/>
      <c r="H15" s="145"/>
    </row>
    <row r="16" spans="1:8" ht="15" customHeight="1">
      <c r="A16" s="141" t="s">
        <v>156</v>
      </c>
      <c r="B16" s="144"/>
      <c r="C16" s="144"/>
      <c r="D16" s="145"/>
      <c r="E16" s="144"/>
      <c r="F16" s="144"/>
      <c r="G16" s="144"/>
      <c r="H16" s="145"/>
    </row>
    <row r="17" spans="1:8" ht="15" customHeight="1">
      <c r="A17" s="141" t="s">
        <v>157</v>
      </c>
      <c r="B17" s="146">
        <v>20704</v>
      </c>
      <c r="C17" s="146"/>
      <c r="D17" s="147">
        <v>10000</v>
      </c>
      <c r="E17" s="146"/>
      <c r="F17" s="146">
        <v>36000</v>
      </c>
      <c r="G17" s="146"/>
      <c r="H17" s="147">
        <v>20000</v>
      </c>
    </row>
    <row r="18" spans="1:8" ht="15" customHeight="1">
      <c r="A18" s="144"/>
      <c r="B18" s="148"/>
      <c r="C18" s="146"/>
      <c r="D18" s="149"/>
      <c r="E18" s="146"/>
      <c r="F18" s="148"/>
      <c r="G18" s="146"/>
      <c r="H18" s="149"/>
    </row>
    <row r="19" spans="1:8" ht="15" customHeight="1">
      <c r="A19" s="144" t="s">
        <v>158</v>
      </c>
      <c r="B19" s="146">
        <f>SUM(B17:B18)</f>
        <v>20704</v>
      </c>
      <c r="C19" s="146"/>
      <c r="D19" s="146">
        <f>SUM(D17:D18)</f>
        <v>10000</v>
      </c>
      <c r="E19" s="146"/>
      <c r="F19" s="146">
        <f>SUM(F17:F18)</f>
        <v>36000</v>
      </c>
      <c r="G19" s="146"/>
      <c r="H19" s="147">
        <f>SUM(H17:H18)</f>
        <v>20000</v>
      </c>
    </row>
    <row r="20" spans="1:18" ht="15" customHeight="1">
      <c r="A20" s="144"/>
      <c r="B20" s="144"/>
      <c r="C20" s="144"/>
      <c r="D20" s="145"/>
      <c r="E20" s="144"/>
      <c r="F20" s="144"/>
      <c r="G20" s="144"/>
      <c r="H20" s="145"/>
      <c r="R20" s="123" t="s">
        <v>159</v>
      </c>
    </row>
    <row r="21" spans="1:18" ht="15" customHeight="1">
      <c r="A21" s="141" t="s">
        <v>160</v>
      </c>
      <c r="B21" s="144"/>
      <c r="C21" s="144"/>
      <c r="D21" s="145"/>
      <c r="E21" s="144"/>
      <c r="F21" s="144"/>
      <c r="G21" s="144"/>
      <c r="H21" s="145"/>
      <c r="R21" s="123" t="s">
        <v>161</v>
      </c>
    </row>
    <row r="22" spans="1:8" ht="15" customHeight="1">
      <c r="A22" s="141"/>
      <c r="B22" s="144"/>
      <c r="C22" s="144"/>
      <c r="D22" s="145"/>
      <c r="E22" s="144"/>
      <c r="F22" s="144"/>
      <c r="G22" s="144"/>
      <c r="H22" s="145"/>
    </row>
    <row r="23" spans="1:8" ht="15" customHeight="1">
      <c r="A23" s="144" t="s">
        <v>162</v>
      </c>
      <c r="B23" s="146">
        <v>1175000</v>
      </c>
      <c r="C23" s="146"/>
      <c r="D23" s="147">
        <v>1220000</v>
      </c>
      <c r="E23" s="146"/>
      <c r="F23" s="147">
        <v>1220000</v>
      </c>
      <c r="G23" s="146"/>
      <c r="H23" s="147">
        <v>1255000</v>
      </c>
    </row>
    <row r="24" spans="1:8" ht="15" customHeight="1">
      <c r="A24" s="144" t="s">
        <v>163</v>
      </c>
      <c r="B24" s="148">
        <f>2801912+2000</f>
        <v>2803912</v>
      </c>
      <c r="C24" s="146"/>
      <c r="D24" s="149">
        <v>2754912</v>
      </c>
      <c r="E24" s="146"/>
      <c r="F24" s="149">
        <v>2756912</v>
      </c>
      <c r="G24" s="146"/>
      <c r="H24" s="149">
        <f>2718312+2000</f>
        <v>2720312</v>
      </c>
    </row>
    <row r="25" spans="1:8" ht="15" customHeight="1">
      <c r="A25" s="144"/>
      <c r="B25" s="144"/>
      <c r="C25" s="144"/>
      <c r="D25" s="144"/>
      <c r="E25" s="144"/>
      <c r="F25" s="144"/>
      <c r="G25" s="144"/>
      <c r="H25" s="144"/>
    </row>
    <row r="26" spans="1:8" ht="15" customHeight="1">
      <c r="A26" s="144" t="s">
        <v>164</v>
      </c>
      <c r="B26" s="148">
        <f>SUM(B23:B24)</f>
        <v>3978912</v>
      </c>
      <c r="C26" s="146"/>
      <c r="D26" s="148">
        <f>SUM(D23:D24)</f>
        <v>3974912</v>
      </c>
      <c r="E26" s="146"/>
      <c r="F26" s="148">
        <f>SUM(F23:F24)</f>
        <v>3976912</v>
      </c>
      <c r="G26" s="146"/>
      <c r="H26" s="148">
        <f>SUM(H23:H24)</f>
        <v>3975312</v>
      </c>
    </row>
    <row r="27" spans="1:8" ht="15" customHeight="1">
      <c r="A27" s="144"/>
      <c r="B27" s="144"/>
      <c r="C27" s="144"/>
      <c r="D27" s="145"/>
      <c r="E27" s="144"/>
      <c r="F27" s="144"/>
      <c r="G27" s="144"/>
      <c r="H27" s="145"/>
    </row>
    <row r="28" spans="1:8" ht="15" customHeight="1">
      <c r="A28" s="144" t="s">
        <v>25</v>
      </c>
      <c r="B28" s="148">
        <f>+B26</f>
        <v>3978912</v>
      </c>
      <c r="C28" s="146"/>
      <c r="D28" s="149">
        <v>3976912</v>
      </c>
      <c r="E28" s="146"/>
      <c r="F28" s="148">
        <f>+F26</f>
        <v>3976912</v>
      </c>
      <c r="G28" s="146"/>
      <c r="H28" s="149">
        <f>+H26</f>
        <v>3975312</v>
      </c>
    </row>
    <row r="29" spans="1:8" ht="15" customHeight="1">
      <c r="A29" s="144"/>
      <c r="B29" s="146"/>
      <c r="C29" s="146"/>
      <c r="D29" s="147"/>
      <c r="E29" s="146"/>
      <c r="F29" s="146"/>
      <c r="G29" s="146"/>
      <c r="H29" s="147"/>
    </row>
    <row r="30" spans="1:8" ht="15" customHeight="1">
      <c r="A30" s="144"/>
      <c r="B30" s="146"/>
      <c r="C30" s="146"/>
      <c r="D30" s="147"/>
      <c r="E30" s="146"/>
      <c r="F30" s="146"/>
      <c r="G30" s="146"/>
      <c r="H30" s="147"/>
    </row>
    <row r="31" spans="1:8" ht="15" customHeight="1">
      <c r="A31" s="141" t="s">
        <v>165</v>
      </c>
      <c r="B31" s="146"/>
      <c r="C31" s="146"/>
      <c r="D31" s="147"/>
      <c r="E31" s="146"/>
      <c r="F31" s="146"/>
      <c r="G31" s="146"/>
      <c r="H31" s="147"/>
    </row>
    <row r="32" spans="1:8" ht="15" customHeight="1">
      <c r="A32" s="144"/>
      <c r="B32" s="146"/>
      <c r="C32" s="146"/>
      <c r="D32" s="147"/>
      <c r="E32" s="146"/>
      <c r="F32" s="146"/>
      <c r="G32" s="146"/>
      <c r="H32" s="147"/>
    </row>
    <row r="33" spans="1:8" ht="15" customHeight="1">
      <c r="A33" s="144" t="s">
        <v>166</v>
      </c>
      <c r="B33" s="148">
        <v>3972079</v>
      </c>
      <c r="C33" s="146"/>
      <c r="D33" s="149">
        <v>3974912</v>
      </c>
      <c r="E33" s="146"/>
      <c r="F33" s="148">
        <v>3976912</v>
      </c>
      <c r="G33" s="146"/>
      <c r="H33" s="149">
        <v>3975312</v>
      </c>
    </row>
    <row r="34" spans="1:8" ht="15" customHeight="1">
      <c r="A34" s="144"/>
      <c r="B34" s="146"/>
      <c r="C34" s="146"/>
      <c r="D34" s="147"/>
      <c r="E34" s="146"/>
      <c r="F34" s="146"/>
      <c r="G34" s="146"/>
      <c r="H34" s="147"/>
    </row>
    <row r="35" spans="1:8" ht="15" customHeight="1">
      <c r="A35" s="144"/>
      <c r="B35" s="150"/>
      <c r="C35" s="150"/>
      <c r="D35" s="151"/>
      <c r="E35" s="150"/>
      <c r="F35" s="150"/>
      <c r="G35" s="150"/>
      <c r="H35" s="151"/>
    </row>
    <row r="36" spans="1:8" ht="15" customHeight="1">
      <c r="A36" s="144" t="s">
        <v>167</v>
      </c>
      <c r="B36" s="148">
        <f>SUM(B32:B35)</f>
        <v>3972079</v>
      </c>
      <c r="C36" s="146"/>
      <c r="D36" s="149">
        <f>SUM(D32:D35)</f>
        <v>3974912</v>
      </c>
      <c r="E36" s="146"/>
      <c r="F36" s="148">
        <f>SUM(F32:F35)</f>
        <v>3976912</v>
      </c>
      <c r="G36" s="146"/>
      <c r="H36" s="149">
        <f>SUM(H32:H35)</f>
        <v>3975312</v>
      </c>
    </row>
    <row r="37" spans="1:8" ht="15" customHeight="1">
      <c r="A37" s="144"/>
      <c r="B37" s="144"/>
      <c r="C37" s="144"/>
      <c r="D37" s="145"/>
      <c r="E37" s="144"/>
      <c r="F37" s="144"/>
      <c r="G37" s="144"/>
      <c r="H37" s="145"/>
    </row>
    <row r="38" spans="1:9" ht="15" customHeight="1" thickBot="1">
      <c r="A38" s="141" t="s">
        <v>168</v>
      </c>
      <c r="B38" s="152">
        <f>+B14+B19-B28+B36</f>
        <v>350221</v>
      </c>
      <c r="C38" s="153"/>
      <c r="D38" s="152">
        <f>+D14+D19-D28+D36</f>
        <v>361550</v>
      </c>
      <c r="E38" s="153"/>
      <c r="F38" s="152">
        <f>+F14+F19-F28+F36</f>
        <v>386221</v>
      </c>
      <c r="G38" s="153"/>
      <c r="H38" s="152">
        <f>+H14+H19-H28+H36</f>
        <v>406221</v>
      </c>
      <c r="I38" s="128"/>
    </row>
    <row r="39" spans="1:8" ht="15" customHeight="1" thickTop="1">
      <c r="A39" s="144"/>
      <c r="B39" s="144"/>
      <c r="C39" s="144"/>
      <c r="D39" s="144"/>
      <c r="E39" s="144"/>
      <c r="F39" s="144"/>
      <c r="G39" s="144"/>
      <c r="H39" s="144"/>
    </row>
    <row r="40" ht="15" customHeight="1"/>
    <row r="42" ht="12.75">
      <c r="B42" s="129"/>
    </row>
  </sheetData>
  <sheetProtection/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B14" sqref="B14"/>
    </sheetView>
  </sheetViews>
  <sheetFormatPr defaultColWidth="9.125" defaultRowHeight="12.75"/>
  <cols>
    <col min="1" max="1" width="36.625" style="123" customWidth="1"/>
    <col min="2" max="2" width="11.375" style="123" customWidth="1"/>
    <col min="3" max="3" width="1.625" style="123" customWidth="1"/>
    <col min="4" max="4" width="11.375" style="123" customWidth="1"/>
    <col min="5" max="5" width="1.625" style="123" customWidth="1"/>
    <col min="6" max="6" width="12.625" style="123" customWidth="1"/>
    <col min="7" max="7" width="1.625" style="123" customWidth="1"/>
    <col min="8" max="8" width="11.375" style="123" bestFit="1" customWidth="1"/>
    <col min="9" max="10" width="1.625" style="123" customWidth="1"/>
    <col min="11" max="16384" width="9.125" style="123" customWidth="1"/>
  </cols>
  <sheetData>
    <row r="1" spans="1:10" ht="15.75" customHeight="1">
      <c r="A1" s="257" t="s">
        <v>13</v>
      </c>
      <c r="B1" s="257"/>
      <c r="C1" s="257"/>
      <c r="D1" s="257"/>
      <c r="E1" s="257"/>
      <c r="F1" s="257"/>
      <c r="G1" s="257"/>
      <c r="H1" s="257"/>
      <c r="I1" s="257"/>
      <c r="J1" s="144"/>
    </row>
    <row r="2" spans="1:10" ht="15.75" customHeight="1">
      <c r="A2" s="257" t="s">
        <v>151</v>
      </c>
      <c r="B2" s="257"/>
      <c r="C2" s="257"/>
      <c r="D2" s="257"/>
      <c r="E2" s="257"/>
      <c r="F2" s="257"/>
      <c r="G2" s="257"/>
      <c r="H2" s="257"/>
      <c r="I2" s="257"/>
      <c r="J2" s="235"/>
    </row>
    <row r="3" spans="1:10" ht="15.75" customHeight="1">
      <c r="A3" s="257" t="s">
        <v>169</v>
      </c>
      <c r="B3" s="257"/>
      <c r="C3" s="257"/>
      <c r="D3" s="257"/>
      <c r="E3" s="257"/>
      <c r="F3" s="257"/>
      <c r="G3" s="257"/>
      <c r="H3" s="257"/>
      <c r="I3" s="257"/>
      <c r="J3" s="235"/>
    </row>
    <row r="4" spans="1:10" ht="15.75" customHeight="1">
      <c r="A4" s="257" t="s">
        <v>153</v>
      </c>
      <c r="B4" s="257"/>
      <c r="C4" s="257"/>
      <c r="D4" s="257"/>
      <c r="E4" s="257"/>
      <c r="F4" s="257"/>
      <c r="G4" s="257"/>
      <c r="H4" s="257"/>
      <c r="I4" s="257"/>
      <c r="J4" s="235"/>
    </row>
    <row r="5" spans="1:10" ht="15.75" customHeight="1">
      <c r="A5" s="257" t="s">
        <v>219</v>
      </c>
      <c r="B5" s="257"/>
      <c r="C5" s="257"/>
      <c r="D5" s="257"/>
      <c r="E5" s="257"/>
      <c r="F5" s="257"/>
      <c r="G5" s="257"/>
      <c r="H5" s="257"/>
      <c r="I5" s="257"/>
      <c r="J5" s="235"/>
    </row>
    <row r="6" ht="15.75" customHeight="1"/>
    <row r="7" ht="15.75" customHeight="1">
      <c r="F7" s="124" t="s">
        <v>154</v>
      </c>
    </row>
    <row r="8" ht="15.75" customHeight="1"/>
    <row r="9" spans="2:8" ht="15.75" customHeight="1">
      <c r="B9" s="154" t="s">
        <v>0</v>
      </c>
      <c r="C9" s="154"/>
      <c r="D9" s="155" t="s">
        <v>1</v>
      </c>
      <c r="E9" s="154"/>
      <c r="F9" s="154" t="s">
        <v>2</v>
      </c>
      <c r="G9" s="154"/>
      <c r="H9" s="155" t="s">
        <v>1</v>
      </c>
    </row>
    <row r="10" spans="2:8" ht="15.75" customHeight="1">
      <c r="B10" s="156">
        <v>2018</v>
      </c>
      <c r="C10" s="154"/>
      <c r="D10" s="157">
        <v>2019</v>
      </c>
      <c r="E10" s="154"/>
      <c r="F10" s="157">
        <v>2019</v>
      </c>
      <c r="G10" s="154"/>
      <c r="H10" s="157">
        <v>2020</v>
      </c>
    </row>
    <row r="11" spans="2:8" ht="15.75" customHeight="1">
      <c r="B11" s="125"/>
      <c r="C11" s="125"/>
      <c r="D11" s="126"/>
      <c r="E11" s="125"/>
      <c r="F11" s="125"/>
      <c r="G11" s="125"/>
      <c r="H11" s="126"/>
    </row>
    <row r="12" spans="2:8" ht="15.75" customHeight="1">
      <c r="B12" s="125"/>
      <c r="C12" s="125"/>
      <c r="D12" s="126"/>
      <c r="E12" s="125"/>
      <c r="F12" s="125"/>
      <c r="G12" s="125"/>
      <c r="H12" s="126"/>
    </row>
    <row r="13" spans="2:8" ht="15.75" customHeight="1">
      <c r="B13" s="125"/>
      <c r="C13" s="125"/>
      <c r="D13" s="126"/>
      <c r="E13" s="125"/>
      <c r="F13" s="125"/>
      <c r="G13" s="125"/>
      <c r="H13" s="126"/>
    </row>
    <row r="14" spans="1:9" ht="15.75" customHeight="1">
      <c r="A14" s="141" t="s">
        <v>155</v>
      </c>
      <c r="B14" s="142">
        <v>2080853</v>
      </c>
      <c r="C14" s="142"/>
      <c r="D14" s="143">
        <v>3192461</v>
      </c>
      <c r="E14" s="142"/>
      <c r="F14" s="143">
        <f>B35</f>
        <v>3206822</v>
      </c>
      <c r="G14" s="142"/>
      <c r="H14" s="143">
        <f>+F35</f>
        <v>4379254</v>
      </c>
      <c r="I14" s="127"/>
    </row>
    <row r="15" spans="1:8" ht="15.75" customHeight="1">
      <c r="A15" s="144"/>
      <c r="B15" s="144"/>
      <c r="C15" s="144"/>
      <c r="D15" s="145"/>
      <c r="E15" s="144"/>
      <c r="F15" s="144"/>
      <c r="G15" s="144"/>
      <c r="H15" s="145"/>
    </row>
    <row r="16" spans="1:8" ht="15.75" customHeight="1">
      <c r="A16" s="141" t="s">
        <v>156</v>
      </c>
      <c r="B16" s="144"/>
      <c r="C16" s="144"/>
      <c r="D16" s="145"/>
      <c r="E16" s="144"/>
      <c r="F16" s="144"/>
      <c r="G16" s="144"/>
      <c r="H16" s="145"/>
    </row>
    <row r="17" spans="1:8" ht="15.75" customHeight="1">
      <c r="A17" s="144" t="s">
        <v>157</v>
      </c>
      <c r="B17" s="148">
        <v>64361</v>
      </c>
      <c r="C17" s="146"/>
      <c r="D17" s="149">
        <v>55000</v>
      </c>
      <c r="E17" s="146"/>
      <c r="F17" s="148">
        <v>90000</v>
      </c>
      <c r="G17" s="146"/>
      <c r="H17" s="149">
        <v>100000</v>
      </c>
    </row>
    <row r="18" spans="1:8" ht="15.75" customHeight="1">
      <c r="A18" s="144"/>
      <c r="B18" s="150"/>
      <c r="C18" s="146"/>
      <c r="D18" s="151"/>
      <c r="E18" s="146"/>
      <c r="F18" s="150"/>
      <c r="G18" s="146"/>
      <c r="H18" s="151"/>
    </row>
    <row r="19" spans="1:8" ht="15.75" customHeight="1">
      <c r="A19" s="144" t="s">
        <v>158</v>
      </c>
      <c r="B19" s="148">
        <f>SUM(B17:B17)</f>
        <v>64361</v>
      </c>
      <c r="C19" s="146"/>
      <c r="D19" s="148">
        <f>SUM(D17:D17)</f>
        <v>55000</v>
      </c>
      <c r="E19" s="146"/>
      <c r="F19" s="148">
        <f>SUM(F17:F17)</f>
        <v>90000</v>
      </c>
      <c r="G19" s="146"/>
      <c r="H19" s="149">
        <f>SUM(H17:H17)</f>
        <v>100000</v>
      </c>
    </row>
    <row r="20" spans="1:18" ht="15.75" customHeight="1">
      <c r="A20" s="144"/>
      <c r="B20" s="144"/>
      <c r="C20" s="144"/>
      <c r="D20" s="145"/>
      <c r="E20" s="144"/>
      <c r="F20" s="144"/>
      <c r="G20" s="144"/>
      <c r="H20" s="145"/>
      <c r="R20" s="123" t="s">
        <v>159</v>
      </c>
    </row>
    <row r="21" spans="1:18" ht="15.75" customHeight="1">
      <c r="A21" s="141" t="s">
        <v>160</v>
      </c>
      <c r="B21" s="144"/>
      <c r="C21" s="144"/>
      <c r="D21" s="145"/>
      <c r="E21" s="144"/>
      <c r="F21" s="144"/>
      <c r="G21" s="144"/>
      <c r="H21" s="145"/>
      <c r="R21" s="123" t="s">
        <v>161</v>
      </c>
    </row>
    <row r="22" spans="1:8" ht="15.75" customHeight="1">
      <c r="A22" s="141"/>
      <c r="B22" s="144"/>
      <c r="C22" s="144"/>
      <c r="D22" s="145"/>
      <c r="E22" s="144"/>
      <c r="F22" s="144"/>
      <c r="G22" s="144"/>
      <c r="H22" s="145"/>
    </row>
    <row r="23" spans="1:8" ht="15.75" customHeight="1">
      <c r="A23" s="144" t="s">
        <v>162</v>
      </c>
      <c r="B23" s="146">
        <v>0</v>
      </c>
      <c r="C23" s="146"/>
      <c r="D23" s="147">
        <v>0</v>
      </c>
      <c r="E23" s="146"/>
      <c r="F23" s="147">
        <v>0</v>
      </c>
      <c r="G23" s="146"/>
      <c r="H23" s="147">
        <v>0</v>
      </c>
    </row>
    <row r="24" spans="1:8" ht="15.75" customHeight="1">
      <c r="A24" s="144" t="s">
        <v>170</v>
      </c>
      <c r="B24" s="148">
        <v>0</v>
      </c>
      <c r="C24" s="146"/>
      <c r="D24" s="149">
        <v>0</v>
      </c>
      <c r="E24" s="146"/>
      <c r="F24" s="149">
        <v>0</v>
      </c>
      <c r="G24" s="146"/>
      <c r="H24" s="149">
        <v>0</v>
      </c>
    </row>
    <row r="25" spans="1:8" ht="15.75" customHeight="1">
      <c r="A25" s="144"/>
      <c r="B25" s="144"/>
      <c r="C25" s="144"/>
      <c r="D25" s="144"/>
      <c r="E25" s="144"/>
      <c r="F25" s="144"/>
      <c r="G25" s="144"/>
      <c r="H25" s="144"/>
    </row>
    <row r="26" spans="1:8" ht="15.75" customHeight="1">
      <c r="A26" s="144" t="s">
        <v>164</v>
      </c>
      <c r="B26" s="148">
        <f>SUM(B23:B24)</f>
        <v>0</v>
      </c>
      <c r="C26" s="146"/>
      <c r="D26" s="148">
        <v>0</v>
      </c>
      <c r="E26" s="146"/>
      <c r="F26" s="148">
        <f>SUM(F23:F24)</f>
        <v>0</v>
      </c>
      <c r="G26" s="146"/>
      <c r="H26" s="148">
        <f>SUM(H23:H24)</f>
        <v>0</v>
      </c>
    </row>
    <row r="27" spans="1:8" ht="15.75" customHeight="1">
      <c r="A27" s="144"/>
      <c r="B27" s="144"/>
      <c r="C27" s="144"/>
      <c r="D27" s="145"/>
      <c r="E27" s="144"/>
      <c r="F27" s="144"/>
      <c r="G27" s="144"/>
      <c r="H27" s="145"/>
    </row>
    <row r="28" spans="1:8" ht="15.75" customHeight="1">
      <c r="A28" s="144"/>
      <c r="B28" s="146"/>
      <c r="C28" s="146"/>
      <c r="D28" s="147"/>
      <c r="E28" s="146"/>
      <c r="F28" s="146"/>
      <c r="G28" s="146"/>
      <c r="H28" s="147"/>
    </row>
    <row r="29" spans="1:8" ht="15.75" customHeight="1">
      <c r="A29" s="141" t="s">
        <v>165</v>
      </c>
      <c r="B29" s="146"/>
      <c r="C29" s="146"/>
      <c r="D29" s="147"/>
      <c r="E29" s="146"/>
      <c r="F29" s="146"/>
      <c r="G29" s="146"/>
      <c r="H29" s="147"/>
    </row>
    <row r="30" spans="1:8" ht="15.75" customHeight="1">
      <c r="A30" s="144"/>
      <c r="B30" s="146"/>
      <c r="C30" s="146"/>
      <c r="D30" s="147"/>
      <c r="E30" s="146"/>
      <c r="F30" s="146"/>
      <c r="G30" s="146"/>
      <c r="H30" s="147"/>
    </row>
    <row r="31" spans="1:8" ht="15.75" customHeight="1">
      <c r="A31" s="144" t="s">
        <v>166</v>
      </c>
      <c r="B31" s="148">
        <v>1061608</v>
      </c>
      <c r="C31" s="146"/>
      <c r="D31" s="149">
        <v>1082432</v>
      </c>
      <c r="E31" s="146"/>
      <c r="F31" s="148">
        <v>1082432</v>
      </c>
      <c r="G31" s="146"/>
      <c r="H31" s="149">
        <v>1104081</v>
      </c>
    </row>
    <row r="32" spans="1:8" ht="15.75" customHeight="1">
      <c r="A32" s="144"/>
      <c r="B32" s="146"/>
      <c r="C32" s="146"/>
      <c r="D32" s="147"/>
      <c r="E32" s="146"/>
      <c r="F32" s="146"/>
      <c r="G32" s="146"/>
      <c r="H32" s="147"/>
    </row>
    <row r="33" spans="1:8" ht="15.75" customHeight="1">
      <c r="A33" s="144" t="s">
        <v>167</v>
      </c>
      <c r="B33" s="148">
        <f>SUM(B30:B32)</f>
        <v>1061608</v>
      </c>
      <c r="C33" s="146"/>
      <c r="D33" s="149">
        <f>SUM(D30:D32)</f>
        <v>1082432</v>
      </c>
      <c r="E33" s="146"/>
      <c r="F33" s="148">
        <f>SUM(F30:F32)</f>
        <v>1082432</v>
      </c>
      <c r="G33" s="146"/>
      <c r="H33" s="149">
        <f>SUM(H30:H32)</f>
        <v>1104081</v>
      </c>
    </row>
    <row r="34" spans="1:8" ht="15.75" customHeight="1">
      <c r="A34" s="144"/>
      <c r="B34" s="144"/>
      <c r="C34" s="144"/>
      <c r="D34" s="145"/>
      <c r="E34" s="144"/>
      <c r="F34" s="144"/>
      <c r="G34" s="144"/>
      <c r="H34" s="145"/>
    </row>
    <row r="35" spans="1:9" ht="15.75" customHeight="1" thickBot="1">
      <c r="A35" s="141" t="s">
        <v>168</v>
      </c>
      <c r="B35" s="152">
        <f>+B14+B19-B26+B33</f>
        <v>3206822</v>
      </c>
      <c r="C35" s="153"/>
      <c r="D35" s="152">
        <f>+D14+D19-D26+D33</f>
        <v>4329893</v>
      </c>
      <c r="E35" s="153"/>
      <c r="F35" s="152">
        <f>+F14+F19-F26+F33</f>
        <v>4379254</v>
      </c>
      <c r="G35" s="153"/>
      <c r="H35" s="152">
        <f>+H14+H19-H26+H33</f>
        <v>5583335</v>
      </c>
      <c r="I35" s="128"/>
    </row>
    <row r="36" spans="1:8" ht="15.75" customHeight="1" thickTop="1">
      <c r="A36" s="144"/>
      <c r="B36" s="144"/>
      <c r="C36" s="144"/>
      <c r="D36" s="144"/>
      <c r="E36" s="144"/>
      <c r="F36" s="144"/>
      <c r="G36" s="144"/>
      <c r="H36" s="144"/>
    </row>
    <row r="37" ht="15.75" customHeight="1"/>
    <row r="38" ht="15.75" customHeight="1"/>
    <row r="39" ht="12.75">
      <c r="B39" s="129"/>
    </row>
  </sheetData>
  <sheetProtection/>
  <mergeCells count="5">
    <mergeCell ref="A1:I1"/>
    <mergeCell ref="A2:I2"/>
    <mergeCell ref="A3:I3"/>
    <mergeCell ref="A4:I4"/>
    <mergeCell ref="A5:I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useFirstPageNumber="1" fitToHeight="1" fitToWidth="1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Castillo</dc:creator>
  <cp:keywords/>
  <dc:description/>
  <cp:lastModifiedBy>HCRMA7</cp:lastModifiedBy>
  <cp:lastPrinted>2019-12-30T15:18:09Z</cp:lastPrinted>
  <dcterms:created xsi:type="dcterms:W3CDTF">1999-06-09T13:45:52Z</dcterms:created>
  <dcterms:modified xsi:type="dcterms:W3CDTF">2019-12-30T15:27:55Z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